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5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definedNames/>
  <calcPr fullCalcOnLoad="1"/>
</workbook>
</file>

<file path=xl/sharedStrings.xml><?xml version="1.0" encoding="utf-8"?>
<sst xmlns="http://schemas.openxmlformats.org/spreadsheetml/2006/main" count="464" uniqueCount="124">
  <si>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</si>
  <si>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</si>
  <si>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</si>
  <si>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</si>
  <si>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</si>
  <si>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</si>
  <si>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</si>
  <si>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</si>
  <si>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</si>
  <si>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</si>
  <si>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</si>
  <si>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</si>
  <si>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</si>
  <si>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</si>
  <si>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 xml:space="preserve">Ломакина </t>
  </si>
  <si>
    <t>01.01.2013 г.</t>
  </si>
  <si>
    <t>ИТОГО ПО ДОМУ</t>
  </si>
  <si>
    <t>январь 2019 г</t>
  </si>
  <si>
    <t>Вид работ</t>
  </si>
  <si>
    <t>Место проведения работ</t>
  </si>
  <si>
    <t>Сумма</t>
  </si>
  <si>
    <t xml:space="preserve">Ломакина  106 </t>
  </si>
  <si>
    <t>ИТОГО</t>
  </si>
  <si>
    <t>февраль 2019г.</t>
  </si>
  <si>
    <t>ремонт электроосвещения на тех.этаже жилого дома</t>
  </si>
  <si>
    <t xml:space="preserve">ломакина  106 </t>
  </si>
  <si>
    <t>технический этаж</t>
  </si>
  <si>
    <t>смена трубопровода ф32мм</t>
  </si>
  <si>
    <t>кв.33 ГВС п/п</t>
  </si>
  <si>
    <t>март 2019г</t>
  </si>
  <si>
    <t xml:space="preserve">Установка адресной таблички на жилом доме </t>
  </si>
  <si>
    <t xml:space="preserve">Ремонт мягкой кровли отдельными местами в жилом 9 -ти этажном доме </t>
  </si>
  <si>
    <t>1,2-й подъезд</t>
  </si>
  <si>
    <t>Установка крана шарового ф 15 мм</t>
  </si>
  <si>
    <t>тех.этаж</t>
  </si>
  <si>
    <t xml:space="preserve">Установка замка </t>
  </si>
  <si>
    <t>2-й подъезд тех.этаж</t>
  </si>
  <si>
    <t>Апрель 2019г.</t>
  </si>
  <si>
    <t xml:space="preserve">Проверка технического состояния вентиляционных каналов. </t>
  </si>
  <si>
    <t>кв.5,12,22,27,29,37,42,45,48, 69</t>
  </si>
  <si>
    <t>Благоустройство МКД (засыпка ямы)</t>
  </si>
  <si>
    <t>площадка ТБО</t>
  </si>
  <si>
    <t>Май 2019г.</t>
  </si>
  <si>
    <t>установка поливочного крана, смена трубопровода ф20мм</t>
  </si>
  <si>
    <t>Июнь 2019г.</t>
  </si>
  <si>
    <t>Ломакина 106</t>
  </si>
  <si>
    <t>Июль 2019г.</t>
  </si>
  <si>
    <t>Гидравлическое испытание внутридомовой системы ЦО</t>
  </si>
  <si>
    <t>частичная смена труб ЦО (подготовка к опрессовки )</t>
  </si>
  <si>
    <t>кв.27,31,35</t>
  </si>
  <si>
    <t>смена трубопровода ф25,32 мм</t>
  </si>
  <si>
    <t>кв.33 ЦО</t>
  </si>
  <si>
    <t>октябрь 2019г.</t>
  </si>
  <si>
    <t>ноябрь 2019г.</t>
  </si>
  <si>
    <t>ремонт козырьков вход в подъезд</t>
  </si>
  <si>
    <t>декабрь 2019г.</t>
  </si>
  <si>
    <t>кв.5,7,8,9,11,18,19,20,23,24,33,34,35,36,61,62,63,66,69,72</t>
  </si>
  <si>
    <t>кв.3,6,21,29,30,37,38,41,43,44,46,47,48,49,54,55,56,57,58,59,64,70</t>
  </si>
  <si>
    <t>Работы по аварийному ремонту общего имущества МКД с января по декабрь  2019г.</t>
  </si>
  <si>
    <t>смена трубопровода ф25 мм</t>
  </si>
  <si>
    <t>С кв.40 в подвал 2 подъезд ХВС</t>
  </si>
  <si>
    <t>ремонт вентиляционного канала, установка решетки в ж/д</t>
  </si>
  <si>
    <t>у входа в подъезд №2</t>
  </si>
  <si>
    <t>ВСЕГО</t>
  </si>
  <si>
    <t>Январь 2019 г</t>
  </si>
  <si>
    <t>ремонт электроосвещения в подъезде (смена ламп в светильнике «кобра») в жилом доме</t>
  </si>
  <si>
    <t>1-й подъезд</t>
  </si>
  <si>
    <t>очистка придомовой территории от снега</t>
  </si>
  <si>
    <t>установка крана шарового ф15мм</t>
  </si>
  <si>
    <t>кв.55 ГВС</t>
  </si>
  <si>
    <t>установка муфты раз.американки ф25мм</t>
  </si>
  <si>
    <t>кв.56 (ЦО) зал</t>
  </si>
  <si>
    <t>техническое обслуживание УУТЭ</t>
  </si>
  <si>
    <t>ЦО и ГВС</t>
  </si>
  <si>
    <t>техническое обслуживание ОПУЭ</t>
  </si>
  <si>
    <t>ФЕВРАЛЬ 2019Г.</t>
  </si>
  <si>
    <t>установка запорной арматуры на ГВС (установка крана) в жилом доме</t>
  </si>
  <si>
    <t>кв.33</t>
  </si>
  <si>
    <t>ликвидация воздушных пробок в стояках</t>
  </si>
  <si>
    <t>кв.3,7,15,19,23,27,31,35-устранение непрогрева системы ЦО</t>
  </si>
  <si>
    <t>март 2019г.</t>
  </si>
  <si>
    <t>Обходы и осмотры подвала и  инженерных коммуникаций (устранение не прогрева  системы ЦО)</t>
  </si>
  <si>
    <t>кв.1,5,9,13,17,21,25,29,33</t>
  </si>
  <si>
    <t>ремонт электроосвещения  (смена лампы) в жилом доме в МОП</t>
  </si>
  <si>
    <t>1-й подъезд 3,5-й этаж</t>
  </si>
  <si>
    <t xml:space="preserve">2-й подъезд под козырьком </t>
  </si>
  <si>
    <t>апрель 2019г.</t>
  </si>
  <si>
    <t>благоустройство придомовой территории (окраска деревьев и бордюров)</t>
  </si>
  <si>
    <t xml:space="preserve">2-й подъезд над козырьком </t>
  </si>
  <si>
    <t>установка информационной таблички на детской площадке</t>
  </si>
  <si>
    <t>детская площадка</t>
  </si>
  <si>
    <t>май 2019г.</t>
  </si>
  <si>
    <t>установка антимагнитных пломб жилого дома (опломбирока ИПУ)</t>
  </si>
  <si>
    <t>кв.15</t>
  </si>
  <si>
    <t>закрытие отопительного периода</t>
  </si>
  <si>
    <t>слив воды из системы</t>
  </si>
  <si>
    <t>установка замка (силами жителей)</t>
  </si>
  <si>
    <t>июнь 2019г.</t>
  </si>
  <si>
    <t>покос придомовой территории</t>
  </si>
  <si>
    <t xml:space="preserve">Установка замка на двери выхода на крыши </t>
  </si>
  <si>
    <t xml:space="preserve">очистка подвала от мусора </t>
  </si>
  <si>
    <t>июль 2019г.</t>
  </si>
  <si>
    <t>благоустройство придомовой территории (окраска лавочек -4шт,урн-2шт.)</t>
  </si>
  <si>
    <t xml:space="preserve">Ремонт качели </t>
  </si>
  <si>
    <t>Август 2019г.</t>
  </si>
  <si>
    <t>сентябрь 2019г.</t>
  </si>
  <si>
    <t xml:space="preserve">ремонт электроосвещения (смена ламп светодиодных) </t>
  </si>
  <si>
    <t>2-й подъезд 5-й этаж</t>
  </si>
  <si>
    <t>установка замка на электрощит</t>
  </si>
  <si>
    <t>ВРУ</t>
  </si>
  <si>
    <t>установка замка навесного</t>
  </si>
  <si>
    <t>силами жителей</t>
  </si>
  <si>
    <t xml:space="preserve">обходы и осмотры подвала и инженерных коммуникаций </t>
  </si>
  <si>
    <t>кв.17,21,33,40,52 устранение непрогрева системы ЦО</t>
  </si>
  <si>
    <t>Планово-профилактический ремонт оборудования (ревизия групповых щитков и ВРУ)</t>
  </si>
  <si>
    <t>обходы и осмотры подвала и инженерных коммуникаций (устранение непрогрева системы ЦО)</t>
  </si>
  <si>
    <t>кв.3,22,4-36</t>
  </si>
  <si>
    <t>подготовка к запуску системы ЦО в ж/д (устройство дроссельной диафрагмы)</t>
  </si>
  <si>
    <t>ремонт электроосвещения (смена ламп светодиодных)</t>
  </si>
  <si>
    <t>1-й подъезд 9-й этаж</t>
  </si>
  <si>
    <t>ремонт площадки ТБО</t>
  </si>
  <si>
    <t>обходы и осмотры подвала и  инженерных коммуникаций (устранение не прогрева  системы ЦО) в ж/д</t>
  </si>
  <si>
    <t>кв.4,8,12,16,20,24,28,32,36</t>
  </si>
  <si>
    <t>Планово-предупредительный ремонт щитов этажных в жилом доме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</si>
</sst>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2" fontId="11" fillId="35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H14" sqref="H14"/>
    </sheetView>
  </sheetViews>
  <sheetFormatPr defaultColWidth="11.57421875" defaultRowHeight="12.75"/>
  <cols>
    <col min="1" max="1" width="8.140625" style="0" customWidth="1"/>
    <col min="2" max="2" width="21.8515625" style="0" customWidth="1"/>
    <col min="3" max="3" width="6.421875" style="0" customWidth="1"/>
    <col min="4" max="4" width="35.57421875" style="0" customWidth="1"/>
    <col min="5" max="5" width="16.7109375" style="0" customWidth="1"/>
    <col min="6" max="6" width="19.421875" style="0" customWidth="1"/>
    <col min="7" max="7" width="19.00390625" style="0" customWidth="1"/>
    <col min="8" max="8" width="14.57421875" style="0" customWidth="1"/>
    <col min="9" max="9" width="19.7109375" style="0" customWidth="1"/>
    <col min="10" max="10" width="17.7109375" style="0" customWidth="1"/>
    <col min="11" max="11" width="20.7109375" style="0" customWidth="1"/>
    <col min="12" max="12" width="16.00390625" style="0" customWidth="1"/>
  </cols>
  <sheetData>
    <row r="1" spans="1:12" ht="18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7" t="s">
        <v>1</v>
      </c>
      <c r="B3" s="48" t="s">
        <v>2</v>
      </c>
      <c r="C3" s="48"/>
      <c r="D3" s="49" t="s">
        <v>3</v>
      </c>
      <c r="E3" s="50" t="s">
        <v>4</v>
      </c>
      <c r="F3" s="50" t="s">
        <v>5</v>
      </c>
      <c r="G3" s="49" t="s">
        <v>6</v>
      </c>
      <c r="H3" s="49" t="s">
        <v>7</v>
      </c>
      <c r="I3" s="49" t="s">
        <v>8</v>
      </c>
      <c r="J3" s="50" t="s">
        <v>9</v>
      </c>
      <c r="K3" s="50" t="s">
        <v>10</v>
      </c>
      <c r="L3" s="50" t="s">
        <v>11</v>
      </c>
    </row>
    <row r="4" spans="1:12" ht="30" customHeight="1">
      <c r="A4" s="47"/>
      <c r="B4" s="4" t="s">
        <v>12</v>
      </c>
      <c r="C4" s="4" t="s">
        <v>13</v>
      </c>
      <c r="D4" s="49"/>
      <c r="E4" s="49"/>
      <c r="F4" s="50"/>
      <c r="G4" s="49"/>
      <c r="H4" s="49"/>
      <c r="I4" s="49"/>
      <c r="J4" s="49"/>
      <c r="K4" s="49"/>
      <c r="L4" s="50"/>
    </row>
    <row r="5" spans="1:12" ht="15.75">
      <c r="A5" s="5">
        <v>44</v>
      </c>
      <c r="B5" s="6" t="s">
        <v>14</v>
      </c>
      <c r="C5" s="7">
        <v>106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51" t="s">
        <v>16</v>
      </c>
      <c r="C6" s="51"/>
      <c r="D6" s="51"/>
      <c r="E6">
        <v>109769.62</v>
      </c>
      <c r="F6">
        <v>-352253.17</v>
      </c>
      <c r="G6">
        <v>1192855.21</v>
      </c>
      <c r="H6">
        <v>1196089.31</v>
      </c>
      <c r="I6">
        <v>1084379.98</v>
      </c>
      <c r="J6">
        <v>-240543.84</v>
      </c>
      <c r="K6">
        <v>106535.52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zoomScale="80" zoomScaleNormal="80" zoomScalePageLayoutView="0" workbookViewId="0" topLeftCell="A75">
      <selection activeCell="B100" sqref="B100"/>
    </sheetView>
  </sheetViews>
  <sheetFormatPr defaultColWidth="11.57421875" defaultRowHeight="12.75"/>
  <cols>
    <col min="1" max="1" width="10.00390625" style="0" customWidth="1"/>
    <col min="2" max="2" width="36.140625" style="11" customWidth="1"/>
    <col min="3" max="3" width="33.7109375" style="0" customWidth="1"/>
    <col min="4" max="4" width="31.00390625" style="0" customWidth="1"/>
    <col min="5" max="5" width="18.421875" style="0" customWidth="1"/>
  </cols>
  <sheetData>
    <row r="1" spans="1:5" ht="18">
      <c r="A1" s="52" t="s">
        <v>17</v>
      </c>
      <c r="B1" s="52"/>
      <c r="C1" s="52"/>
      <c r="D1" s="52"/>
      <c r="E1" s="52"/>
    </row>
    <row r="2" spans="1:5" ht="15.75">
      <c r="A2" s="12" t="s">
        <v>1</v>
      </c>
      <c r="B2" s="13" t="s">
        <v>18</v>
      </c>
      <c r="C2" s="14" t="s">
        <v>2</v>
      </c>
      <c r="D2" s="14" t="s">
        <v>19</v>
      </c>
      <c r="E2" s="14" t="s">
        <v>20</v>
      </c>
    </row>
    <row r="3" spans="1:5" ht="14.25">
      <c r="A3" s="15">
        <v>1</v>
      </c>
      <c r="B3" s="16"/>
      <c r="C3" s="17" t="s">
        <v>21</v>
      </c>
      <c r="D3" s="15"/>
      <c r="E3" s="15"/>
    </row>
    <row r="4" spans="1:5" ht="14.25">
      <c r="A4" s="15">
        <v>2</v>
      </c>
      <c r="B4" s="16"/>
      <c r="C4" s="16" t="s">
        <v>21</v>
      </c>
      <c r="D4" s="16"/>
      <c r="E4" s="16"/>
    </row>
    <row r="5" spans="1:5" ht="14.25">
      <c r="A5" s="15">
        <v>3</v>
      </c>
      <c r="B5" s="18"/>
      <c r="C5" s="17"/>
      <c r="D5" s="17"/>
      <c r="E5" s="17"/>
    </row>
    <row r="6" spans="1:5" ht="14.25">
      <c r="A6" s="15">
        <v>4</v>
      </c>
      <c r="B6" s="16"/>
      <c r="C6" s="15"/>
      <c r="D6" s="15"/>
      <c r="E6" s="15"/>
    </row>
    <row r="7" spans="1:5" ht="15">
      <c r="A7" s="19"/>
      <c r="B7" s="20" t="s">
        <v>22</v>
      </c>
      <c r="C7" s="19"/>
      <c r="D7" s="19"/>
      <c r="E7" s="19">
        <f>E4+E5+E3+E6</f>
        <v>0</v>
      </c>
    </row>
    <row r="8" spans="1:5" ht="15">
      <c r="A8" s="21"/>
      <c r="B8" s="22"/>
      <c r="C8" s="21"/>
      <c r="D8" s="21"/>
      <c r="E8" s="21"/>
    </row>
    <row r="9" spans="1:5" ht="18">
      <c r="A9" s="52" t="s">
        <v>23</v>
      </c>
      <c r="B9" s="52"/>
      <c r="C9" s="52"/>
      <c r="D9" s="52"/>
      <c r="E9" s="52"/>
    </row>
    <row r="10" spans="1:5" ht="15.75">
      <c r="A10" s="12" t="s">
        <v>1</v>
      </c>
      <c r="B10" s="13" t="s">
        <v>18</v>
      </c>
      <c r="C10" s="14" t="s">
        <v>2</v>
      </c>
      <c r="D10" s="14" t="s">
        <v>19</v>
      </c>
      <c r="E10" s="14" t="s">
        <v>20</v>
      </c>
    </row>
    <row r="11" spans="1:5" ht="45.75" customHeight="1">
      <c r="A11" s="15">
        <v>1</v>
      </c>
      <c r="B11" s="16" t="s">
        <v>24</v>
      </c>
      <c r="C11" s="18" t="s">
        <v>25</v>
      </c>
      <c r="D11" s="15" t="s">
        <v>26</v>
      </c>
      <c r="E11" s="15">
        <f>18460.93</f>
        <v>18460.93</v>
      </c>
    </row>
    <row r="12" spans="1:5" ht="42.75" customHeight="1">
      <c r="A12" s="15">
        <v>2</v>
      </c>
      <c r="B12" s="16" t="s">
        <v>27</v>
      </c>
      <c r="C12" s="16" t="s">
        <v>21</v>
      </c>
      <c r="D12" s="16" t="s">
        <v>28</v>
      </c>
      <c r="E12" s="16">
        <f>3247.87</f>
        <v>3247.87</v>
      </c>
    </row>
    <row r="13" spans="1:5" ht="14.25">
      <c r="A13" s="15">
        <v>3</v>
      </c>
      <c r="B13" s="18"/>
      <c r="C13" s="17"/>
      <c r="D13" s="17"/>
      <c r="E13" s="17"/>
    </row>
    <row r="14" spans="1:5" ht="14.25">
      <c r="A14" s="15">
        <v>4</v>
      </c>
      <c r="B14" s="16"/>
      <c r="C14" s="15"/>
      <c r="D14" s="15"/>
      <c r="E14" s="15"/>
    </row>
    <row r="15" spans="1:5" ht="15">
      <c r="A15" s="19"/>
      <c r="B15" s="20" t="s">
        <v>22</v>
      </c>
      <c r="C15" s="19"/>
      <c r="D15" s="19"/>
      <c r="E15" s="19">
        <f>E12+E13+E11+E14</f>
        <v>21708.8</v>
      </c>
    </row>
    <row r="16" spans="1:5" ht="15">
      <c r="A16" s="21"/>
      <c r="B16" s="22"/>
      <c r="C16" s="21"/>
      <c r="D16" s="21"/>
      <c r="E16" s="21"/>
    </row>
    <row r="17" spans="1:5" ht="12.75">
      <c r="A17" s="9"/>
      <c r="B17" s="23"/>
      <c r="C17" s="9"/>
      <c r="D17" s="9"/>
      <c r="E17" s="9"/>
    </row>
    <row r="18" spans="1:5" ht="18">
      <c r="A18" s="52" t="s">
        <v>29</v>
      </c>
      <c r="B18" s="52"/>
      <c r="C18" s="52"/>
      <c r="D18" s="52"/>
      <c r="E18" s="52"/>
    </row>
    <row r="19" spans="1:5" ht="15.75">
      <c r="A19" s="12" t="s">
        <v>1</v>
      </c>
      <c r="B19" s="13" t="s">
        <v>18</v>
      </c>
      <c r="C19" s="14" t="s">
        <v>2</v>
      </c>
      <c r="D19" s="14" t="s">
        <v>19</v>
      </c>
      <c r="E19" s="14" t="s">
        <v>20</v>
      </c>
    </row>
    <row r="20" spans="1:5" ht="40.5" customHeight="1">
      <c r="A20" s="15">
        <v>1</v>
      </c>
      <c r="B20" s="16" t="s">
        <v>30</v>
      </c>
      <c r="C20" s="17" t="s">
        <v>21</v>
      </c>
      <c r="D20" s="15"/>
      <c r="E20" s="15">
        <f>708.01</f>
        <v>708.01</v>
      </c>
    </row>
    <row r="21" spans="1:5" ht="54.75" customHeight="1">
      <c r="A21" s="15">
        <v>2</v>
      </c>
      <c r="B21" s="18" t="s">
        <v>31</v>
      </c>
      <c r="C21" s="18" t="s">
        <v>25</v>
      </c>
      <c r="D21" s="18" t="s">
        <v>32</v>
      </c>
      <c r="E21" s="18">
        <f>62640.82</f>
        <v>62640.82</v>
      </c>
    </row>
    <row r="22" spans="1:5" ht="38.25" customHeight="1">
      <c r="A22" s="15">
        <v>3</v>
      </c>
      <c r="B22" s="18" t="s">
        <v>33</v>
      </c>
      <c r="C22" s="18" t="s">
        <v>25</v>
      </c>
      <c r="D22" s="18" t="s">
        <v>34</v>
      </c>
      <c r="E22" s="18">
        <f>808.89</f>
        <v>808.89</v>
      </c>
    </row>
    <row r="23" spans="1:5" ht="43.5" customHeight="1">
      <c r="A23" s="15">
        <v>4</v>
      </c>
      <c r="B23" s="16" t="s">
        <v>35</v>
      </c>
      <c r="C23" s="15" t="s">
        <v>25</v>
      </c>
      <c r="D23" s="15" t="s">
        <v>36</v>
      </c>
      <c r="E23" s="15">
        <f>513.18</f>
        <v>513.18</v>
      </c>
    </row>
    <row r="24" spans="1:5" ht="15">
      <c r="A24" s="19"/>
      <c r="B24" s="20" t="s">
        <v>22</v>
      </c>
      <c r="C24" s="19"/>
      <c r="D24" s="19"/>
      <c r="E24" s="19">
        <f>E21+E22+E20+E23</f>
        <v>64670.9</v>
      </c>
    </row>
    <row r="25" spans="1:5" ht="18">
      <c r="A25" s="53" t="s">
        <v>37</v>
      </c>
      <c r="B25" s="53"/>
      <c r="C25" s="53"/>
      <c r="D25" s="53"/>
      <c r="E25" s="53"/>
    </row>
    <row r="26" spans="1:5" ht="15.75">
      <c r="A26" s="12" t="s">
        <v>1</v>
      </c>
      <c r="B26" s="13" t="s">
        <v>18</v>
      </c>
      <c r="C26" s="14" t="s">
        <v>2</v>
      </c>
      <c r="D26" s="14" t="s">
        <v>19</v>
      </c>
      <c r="E26" s="14" t="s">
        <v>20</v>
      </c>
    </row>
    <row r="27" spans="1:5" ht="55.5" customHeight="1">
      <c r="A27" s="24">
        <v>1</v>
      </c>
      <c r="B27" s="18" t="s">
        <v>38</v>
      </c>
      <c r="C27" s="17" t="s">
        <v>21</v>
      </c>
      <c r="D27" s="18" t="s">
        <v>39</v>
      </c>
      <c r="E27" s="18">
        <v>2350.4</v>
      </c>
    </row>
    <row r="28" spans="1:5" ht="40.5" customHeight="1">
      <c r="A28" s="24">
        <v>2</v>
      </c>
      <c r="B28" s="18" t="s">
        <v>40</v>
      </c>
      <c r="C28" s="18" t="s">
        <v>21</v>
      </c>
      <c r="D28" s="18" t="s">
        <v>41</v>
      </c>
      <c r="E28" s="18">
        <v>3503.15</v>
      </c>
    </row>
    <row r="29" spans="1:5" ht="14.25">
      <c r="A29" s="24"/>
      <c r="B29" s="18"/>
      <c r="C29" s="18" t="s">
        <v>21</v>
      </c>
      <c r="D29" s="18"/>
      <c r="E29" s="18"/>
    </row>
    <row r="30" spans="1:5" ht="15">
      <c r="A30" s="19"/>
      <c r="B30" s="20" t="s">
        <v>22</v>
      </c>
      <c r="C30" s="19"/>
      <c r="D30" s="19"/>
      <c r="E30" s="19">
        <f>E27+E29+E28</f>
        <v>5853.55</v>
      </c>
    </row>
    <row r="31" spans="1:5" ht="18">
      <c r="A31" s="52" t="s">
        <v>42</v>
      </c>
      <c r="B31" s="52"/>
      <c r="C31" s="52"/>
      <c r="D31" s="52"/>
      <c r="E31" s="52"/>
    </row>
    <row r="32" spans="1:5" ht="15.75">
      <c r="A32" s="12" t="s">
        <v>1</v>
      </c>
      <c r="B32" s="13" t="s">
        <v>18</v>
      </c>
      <c r="C32" s="14" t="s">
        <v>2</v>
      </c>
      <c r="D32" s="14" t="s">
        <v>19</v>
      </c>
      <c r="E32" s="14" t="s">
        <v>20</v>
      </c>
    </row>
    <row r="33" spans="1:5" ht="48" customHeight="1">
      <c r="A33" s="25">
        <v>1</v>
      </c>
      <c r="B33" s="18" t="s">
        <v>43</v>
      </c>
      <c r="C33" s="17" t="s">
        <v>21</v>
      </c>
      <c r="D33" s="18"/>
      <c r="E33" s="18">
        <v>11270.26</v>
      </c>
    </row>
    <row r="34" spans="1:5" ht="15">
      <c r="A34" s="25">
        <v>2</v>
      </c>
      <c r="B34" s="18"/>
      <c r="C34" s="17" t="s">
        <v>21</v>
      </c>
      <c r="D34" s="18"/>
      <c r="E34" s="18"/>
    </row>
    <row r="35" spans="1:5" ht="15">
      <c r="A35" s="25">
        <v>3</v>
      </c>
      <c r="B35" s="18"/>
      <c r="C35" s="18"/>
      <c r="D35" s="18"/>
      <c r="E35" s="18"/>
    </row>
    <row r="36" spans="1:5" ht="15">
      <c r="A36" s="25">
        <v>4</v>
      </c>
      <c r="B36" s="18"/>
      <c r="C36" s="18"/>
      <c r="D36" s="18"/>
      <c r="E36" s="18"/>
    </row>
    <row r="37" spans="1:5" ht="15">
      <c r="A37" s="25">
        <v>5</v>
      </c>
      <c r="B37" s="18"/>
      <c r="C37" s="18"/>
      <c r="D37" s="18"/>
      <c r="E37" s="18"/>
    </row>
    <row r="38" spans="1:5" ht="15">
      <c r="A38" s="19"/>
      <c r="B38" s="20" t="s">
        <v>22</v>
      </c>
      <c r="C38" s="19"/>
      <c r="D38" s="19"/>
      <c r="E38" s="19">
        <f>E34+E33+E35+E36+E37</f>
        <v>11270.26</v>
      </c>
    </row>
    <row r="39" spans="1:5" ht="15">
      <c r="A39" s="21"/>
      <c r="B39" s="22"/>
      <c r="C39" s="21"/>
      <c r="D39" s="21"/>
      <c r="E39" s="21"/>
    </row>
    <row r="40" spans="1:5" ht="18">
      <c r="A40" s="52" t="s">
        <v>44</v>
      </c>
      <c r="B40" s="52"/>
      <c r="C40" s="52"/>
      <c r="D40" s="52"/>
      <c r="E40" s="52"/>
    </row>
    <row r="41" spans="1:5" ht="15.75">
      <c r="A41" s="12" t="s">
        <v>1</v>
      </c>
      <c r="B41" s="13" t="s">
        <v>18</v>
      </c>
      <c r="C41" s="14" t="s">
        <v>2</v>
      </c>
      <c r="D41" s="14" t="s">
        <v>19</v>
      </c>
      <c r="E41" s="14" t="s">
        <v>20</v>
      </c>
    </row>
    <row r="42" spans="1:5" ht="36" customHeight="1">
      <c r="A42" s="25">
        <v>1</v>
      </c>
      <c r="B42" s="18"/>
      <c r="C42" s="18"/>
      <c r="D42" s="16"/>
      <c r="E42" s="16"/>
    </row>
    <row r="43" spans="1:5" ht="15">
      <c r="A43" s="25">
        <v>2</v>
      </c>
      <c r="B43" s="26"/>
      <c r="C43" s="18" t="s">
        <v>45</v>
      </c>
      <c r="D43" s="16"/>
      <c r="E43" s="18"/>
    </row>
    <row r="44" spans="1:5" ht="15">
      <c r="A44" s="25">
        <v>3</v>
      </c>
      <c r="B44" s="26"/>
      <c r="C44" s="18" t="s">
        <v>45</v>
      </c>
      <c r="D44" s="18"/>
      <c r="E44" s="18"/>
    </row>
    <row r="45" spans="1:5" ht="15">
      <c r="A45" s="25">
        <v>4</v>
      </c>
      <c r="B45" s="27"/>
      <c r="C45" s="16" t="s">
        <v>21</v>
      </c>
      <c r="D45" s="16"/>
      <c r="E45" s="16"/>
    </row>
    <row r="46" spans="1:5" ht="15">
      <c r="A46" s="25"/>
      <c r="B46" s="27"/>
      <c r="C46" s="16" t="s">
        <v>21</v>
      </c>
      <c r="D46" s="16"/>
      <c r="E46" s="16"/>
    </row>
    <row r="47" spans="1:5" ht="15">
      <c r="A47" s="25"/>
      <c r="B47" s="27"/>
      <c r="C47" s="16" t="s">
        <v>21</v>
      </c>
      <c r="D47" s="16"/>
      <c r="E47" s="16"/>
    </row>
    <row r="48" spans="1:5" ht="15">
      <c r="A48" s="19"/>
      <c r="B48" s="20" t="s">
        <v>22</v>
      </c>
      <c r="C48" s="19"/>
      <c r="D48" s="19"/>
      <c r="E48" s="19">
        <f>E43+E42+E44+E45+E47+E46</f>
        <v>0</v>
      </c>
    </row>
    <row r="49" spans="1:5" ht="18">
      <c r="A49" s="53" t="s">
        <v>46</v>
      </c>
      <c r="B49" s="53"/>
      <c r="C49" s="53"/>
      <c r="D49" s="53"/>
      <c r="E49" s="53"/>
    </row>
    <row r="50" spans="1:5" ht="15.75">
      <c r="A50" s="12" t="s">
        <v>1</v>
      </c>
      <c r="B50" s="13" t="s">
        <v>18</v>
      </c>
      <c r="C50" s="14" t="s">
        <v>2</v>
      </c>
      <c r="D50" s="14" t="s">
        <v>19</v>
      </c>
      <c r="E50" s="14" t="s">
        <v>20</v>
      </c>
    </row>
    <row r="51" spans="1:5" ht="61.5" customHeight="1">
      <c r="A51" s="15">
        <v>1</v>
      </c>
      <c r="B51" s="18"/>
      <c r="C51" s="17"/>
      <c r="D51" s="18"/>
      <c r="E51" s="18"/>
    </row>
    <row r="52" spans="1:5" ht="48.75" customHeight="1">
      <c r="A52" s="15">
        <v>2</v>
      </c>
      <c r="B52" s="18" t="s">
        <v>47</v>
      </c>
      <c r="C52" s="18" t="s">
        <v>25</v>
      </c>
      <c r="D52" s="16"/>
      <c r="E52" s="16">
        <f>39403.04</f>
        <v>39403.04</v>
      </c>
    </row>
    <row r="53" spans="1:5" ht="48.75" customHeight="1">
      <c r="A53" s="15">
        <v>3</v>
      </c>
      <c r="B53" s="18" t="s">
        <v>48</v>
      </c>
      <c r="C53" s="18" t="s">
        <v>25</v>
      </c>
      <c r="D53" s="16" t="s">
        <v>49</v>
      </c>
      <c r="E53" s="16">
        <f>8348.13</f>
        <v>8348.13</v>
      </c>
    </row>
    <row r="54" spans="1:5" ht="48.75" customHeight="1">
      <c r="A54" s="15">
        <v>4</v>
      </c>
      <c r="B54" s="18" t="s">
        <v>50</v>
      </c>
      <c r="C54" s="18" t="s">
        <v>25</v>
      </c>
      <c r="D54" s="16" t="s">
        <v>51</v>
      </c>
      <c r="E54" s="16">
        <f>4956.79</f>
        <v>4956.79</v>
      </c>
    </row>
    <row r="55" spans="1:5" ht="27" customHeight="1">
      <c r="A55" s="19"/>
      <c r="B55" s="20" t="s">
        <v>22</v>
      </c>
      <c r="C55" s="19"/>
      <c r="D55" s="19"/>
      <c r="E55" s="19">
        <f>E51+E52+E53+E54</f>
        <v>52707.96</v>
      </c>
    </row>
    <row r="56" spans="1:5" ht="12.75">
      <c r="A56" s="9"/>
      <c r="B56" s="23"/>
      <c r="C56" s="9"/>
      <c r="D56" s="9"/>
      <c r="E56" s="9"/>
    </row>
    <row r="57" spans="1:5" ht="18">
      <c r="A57" s="52"/>
      <c r="B57" s="52"/>
      <c r="C57" s="52"/>
      <c r="D57" s="52"/>
      <c r="E57" s="52"/>
    </row>
    <row r="58" spans="1:5" ht="15.75">
      <c r="A58" s="12" t="s">
        <v>1</v>
      </c>
      <c r="B58" s="13" t="s">
        <v>18</v>
      </c>
      <c r="C58" s="14" t="s">
        <v>2</v>
      </c>
      <c r="D58" s="14" t="s">
        <v>19</v>
      </c>
      <c r="E58" s="14" t="s">
        <v>20</v>
      </c>
    </row>
    <row r="59" spans="1:5" ht="15">
      <c r="A59" s="28">
        <v>1</v>
      </c>
      <c r="B59" s="18"/>
      <c r="C59" s="17"/>
      <c r="D59" s="18"/>
      <c r="E59" s="18"/>
    </row>
    <row r="60" spans="1:5" ht="15">
      <c r="A60" s="28">
        <v>2</v>
      </c>
      <c r="B60" s="18"/>
      <c r="C60" s="17"/>
      <c r="D60" s="18"/>
      <c r="E60" s="18"/>
    </row>
    <row r="61" spans="1:5" ht="15">
      <c r="A61" s="28">
        <v>3</v>
      </c>
      <c r="B61" s="27"/>
      <c r="C61" s="15"/>
      <c r="D61" s="15"/>
      <c r="E61" s="15"/>
    </row>
    <row r="62" spans="1:5" ht="15">
      <c r="A62" s="19"/>
      <c r="B62" s="20" t="s">
        <v>22</v>
      </c>
      <c r="C62" s="19"/>
      <c r="D62" s="19"/>
      <c r="E62" s="19">
        <f>E59+E60+E61</f>
        <v>0</v>
      </c>
    </row>
    <row r="63" spans="1:5" ht="12.75">
      <c r="A63" s="9"/>
      <c r="B63" s="23"/>
      <c r="C63" s="9"/>
      <c r="D63" s="9"/>
      <c r="E63" s="9"/>
    </row>
    <row r="64" spans="1:5" ht="18">
      <c r="A64" s="52"/>
      <c r="B64" s="52"/>
      <c r="C64" s="52"/>
      <c r="D64" s="52"/>
      <c r="E64" s="52"/>
    </row>
    <row r="65" spans="1:5" ht="15.75">
      <c r="A65" s="12" t="s">
        <v>1</v>
      </c>
      <c r="B65" s="13" t="s">
        <v>18</v>
      </c>
      <c r="C65" s="14" t="s">
        <v>2</v>
      </c>
      <c r="D65" s="14" t="s">
        <v>19</v>
      </c>
      <c r="E65" s="14" t="s">
        <v>20</v>
      </c>
    </row>
    <row r="66" spans="1:5" ht="14.25">
      <c r="A66" s="15">
        <v>1</v>
      </c>
      <c r="B66" s="27"/>
      <c r="C66" s="15" t="s">
        <v>21</v>
      </c>
      <c r="D66" s="15"/>
      <c r="E66" s="15"/>
    </row>
    <row r="67" spans="1:5" ht="14.25">
      <c r="A67" s="15">
        <v>2</v>
      </c>
      <c r="B67" s="18"/>
      <c r="C67" s="15" t="s">
        <v>21</v>
      </c>
      <c r="D67" s="18"/>
      <c r="E67" s="18"/>
    </row>
    <row r="68" spans="1:5" ht="14.25">
      <c r="A68" s="15">
        <v>3</v>
      </c>
      <c r="B68" s="18"/>
      <c r="C68" s="18"/>
      <c r="D68" s="18"/>
      <c r="E68" s="18"/>
    </row>
    <row r="69" spans="1:5" ht="14.25">
      <c r="A69" s="15"/>
      <c r="B69" s="18"/>
      <c r="C69" s="18"/>
      <c r="D69" s="18"/>
      <c r="E69" s="18"/>
    </row>
    <row r="70" spans="1:5" ht="15">
      <c r="A70" s="19"/>
      <c r="B70" s="20" t="s">
        <v>22</v>
      </c>
      <c r="C70" s="19"/>
      <c r="D70" s="19"/>
      <c r="E70" s="19">
        <f>E66+E67+E68+E69</f>
        <v>0</v>
      </c>
    </row>
    <row r="71" spans="1:5" ht="15">
      <c r="A71" s="21"/>
      <c r="B71" s="22"/>
      <c r="C71" s="21"/>
      <c r="D71" s="21"/>
      <c r="E71" s="21"/>
    </row>
    <row r="72" spans="1:5" ht="18">
      <c r="A72" s="52" t="s">
        <v>52</v>
      </c>
      <c r="B72" s="52"/>
      <c r="C72" s="52"/>
      <c r="D72" s="52"/>
      <c r="E72" s="52"/>
    </row>
    <row r="73" spans="1:5" ht="15.75">
      <c r="A73" s="12" t="s">
        <v>1</v>
      </c>
      <c r="B73" s="13" t="s">
        <v>18</v>
      </c>
      <c r="C73" s="14" t="s">
        <v>2</v>
      </c>
      <c r="D73" s="14" t="s">
        <v>19</v>
      </c>
      <c r="E73" s="14" t="s">
        <v>20</v>
      </c>
    </row>
    <row r="74" spans="1:5" ht="15.75" customHeight="1">
      <c r="A74" s="15">
        <v>1</v>
      </c>
      <c r="B74" s="18"/>
      <c r="C74" s="17" t="s">
        <v>25</v>
      </c>
      <c r="D74" s="18"/>
      <c r="E74" s="18"/>
    </row>
    <row r="75" spans="1:5" ht="14.25">
      <c r="A75" s="15">
        <v>2</v>
      </c>
      <c r="B75" s="18"/>
      <c r="C75" s="15" t="s">
        <v>21</v>
      </c>
      <c r="D75" s="18"/>
      <c r="E75" s="18"/>
    </row>
    <row r="76" spans="1:5" ht="14.25">
      <c r="A76" s="15">
        <v>3</v>
      </c>
      <c r="B76" s="18"/>
      <c r="C76" s="18"/>
      <c r="D76" s="18"/>
      <c r="E76" s="18"/>
    </row>
    <row r="77" spans="1:5" ht="14.25">
      <c r="A77" s="15"/>
      <c r="B77" s="18"/>
      <c r="C77" s="18"/>
      <c r="D77" s="18"/>
      <c r="E77" s="18"/>
    </row>
    <row r="78" spans="1:5" ht="15">
      <c r="A78" s="19"/>
      <c r="B78" s="20" t="s">
        <v>22</v>
      </c>
      <c r="C78" s="19"/>
      <c r="D78" s="19"/>
      <c r="E78" s="19">
        <f>E74+E75+E76+E77</f>
        <v>0</v>
      </c>
    </row>
    <row r="79" spans="1:5" ht="18">
      <c r="A79" s="52"/>
      <c r="B79" s="52"/>
      <c r="C79" s="52"/>
      <c r="D79" s="52"/>
      <c r="E79" s="52"/>
    </row>
    <row r="80" spans="1:5" ht="15">
      <c r="A80" s="21"/>
      <c r="B80" s="22"/>
      <c r="C80" s="21"/>
      <c r="D80" s="21"/>
      <c r="E80" s="21"/>
    </row>
    <row r="81" spans="1:5" ht="18">
      <c r="A81" s="52" t="s">
        <v>53</v>
      </c>
      <c r="B81" s="52"/>
      <c r="C81" s="52"/>
      <c r="D81" s="52"/>
      <c r="E81" s="52"/>
    </row>
    <row r="82" spans="1:5" ht="15.75">
      <c r="A82" s="12" t="s">
        <v>1</v>
      </c>
      <c r="B82" s="13" t="s">
        <v>18</v>
      </c>
      <c r="C82" s="14" t="s">
        <v>2</v>
      </c>
      <c r="D82" s="14" t="s">
        <v>19</v>
      </c>
      <c r="E82" s="14" t="s">
        <v>20</v>
      </c>
    </row>
    <row r="83" spans="1:5" ht="28.5">
      <c r="A83" s="15">
        <v>1</v>
      </c>
      <c r="B83" s="27" t="s">
        <v>54</v>
      </c>
      <c r="C83" s="15" t="s">
        <v>21</v>
      </c>
      <c r="D83" s="15" t="s">
        <v>32</v>
      </c>
      <c r="E83" s="15">
        <f>19462.4</f>
        <v>19462.4</v>
      </c>
    </row>
    <row r="84" spans="1:5" ht="14.25">
      <c r="A84" s="15">
        <v>2</v>
      </c>
      <c r="B84" s="18"/>
      <c r="C84" s="15" t="s">
        <v>21</v>
      </c>
      <c r="D84" s="18"/>
      <c r="E84" s="18"/>
    </row>
    <row r="85" spans="1:5" ht="14.25">
      <c r="A85" s="15">
        <v>3</v>
      </c>
      <c r="B85" s="18"/>
      <c r="C85" s="18"/>
      <c r="D85" s="18"/>
      <c r="E85" s="18"/>
    </row>
    <row r="86" spans="1:5" ht="14.25">
      <c r="A86" s="15"/>
      <c r="B86" s="18"/>
      <c r="C86" s="18"/>
      <c r="D86" s="18"/>
      <c r="E86" s="18"/>
    </row>
    <row r="87" spans="1:5" ht="15">
      <c r="A87" s="19"/>
      <c r="B87" s="20" t="s">
        <v>22</v>
      </c>
      <c r="C87" s="19"/>
      <c r="D87" s="19"/>
      <c r="E87" s="19">
        <f>E83+E84+E85+E86</f>
        <v>19462.4</v>
      </c>
    </row>
    <row r="88" spans="1:5" ht="18">
      <c r="A88" s="52" t="s">
        <v>55</v>
      </c>
      <c r="B88" s="52"/>
      <c r="C88" s="52"/>
      <c r="D88" s="52"/>
      <c r="E88" s="52"/>
    </row>
    <row r="89" spans="1:5" ht="15.75">
      <c r="A89" s="12" t="s">
        <v>1</v>
      </c>
      <c r="B89" s="13" t="s">
        <v>18</v>
      </c>
      <c r="C89" s="14" t="s">
        <v>2</v>
      </c>
      <c r="D89" s="14" t="s">
        <v>19</v>
      </c>
      <c r="E89" s="14" t="s">
        <v>20</v>
      </c>
    </row>
    <row r="90" spans="1:5" ht="42.75">
      <c r="A90" s="15">
        <v>1</v>
      </c>
      <c r="B90" s="27" t="s">
        <v>38</v>
      </c>
      <c r="C90" s="15" t="s">
        <v>21</v>
      </c>
      <c r="D90" s="29" t="s">
        <v>56</v>
      </c>
      <c r="E90" s="15">
        <f>4118.4</f>
        <v>4118.4</v>
      </c>
    </row>
    <row r="91" spans="1:5" ht="42.75">
      <c r="A91" s="15">
        <v>2</v>
      </c>
      <c r="B91" s="18" t="s">
        <v>38</v>
      </c>
      <c r="C91" s="15" t="s">
        <v>21</v>
      </c>
      <c r="D91" s="18" t="s">
        <v>57</v>
      </c>
      <c r="E91" s="18">
        <f>4472</f>
        <v>4472</v>
      </c>
    </row>
    <row r="92" spans="1:5" ht="48" customHeight="1">
      <c r="A92" s="15">
        <v>3</v>
      </c>
      <c r="B92" s="18" t="s">
        <v>58</v>
      </c>
      <c r="C92" s="18" t="s">
        <v>21</v>
      </c>
      <c r="D92" s="18"/>
      <c r="E92" s="18">
        <v>105826.5</v>
      </c>
    </row>
    <row r="93" spans="1:5" ht="28.5">
      <c r="A93" s="15">
        <v>4</v>
      </c>
      <c r="B93" s="18" t="s">
        <v>59</v>
      </c>
      <c r="C93" s="18" t="s">
        <v>21</v>
      </c>
      <c r="D93" s="18" t="s">
        <v>60</v>
      </c>
      <c r="E93" s="18">
        <v>8303.61</v>
      </c>
    </row>
    <row r="94" spans="1:5" ht="42.75">
      <c r="A94" s="15">
        <v>5</v>
      </c>
      <c r="B94" s="18" t="s">
        <v>61</v>
      </c>
      <c r="C94" s="18" t="s">
        <v>21</v>
      </c>
      <c r="D94" s="18" t="s">
        <v>62</v>
      </c>
      <c r="E94" s="18">
        <v>1362.23</v>
      </c>
    </row>
    <row r="95" spans="1:5" ht="15">
      <c r="A95" s="19"/>
      <c r="B95" s="20" t="s">
        <v>22</v>
      </c>
      <c r="C95" s="19"/>
      <c r="D95" s="19"/>
      <c r="E95" s="19">
        <f>E90+E91+E92+E93+E94</f>
        <v>124082.73999999999</v>
      </c>
    </row>
    <row r="96" spans="1:5" ht="15">
      <c r="A96" s="21"/>
      <c r="B96" s="22"/>
      <c r="C96" s="21"/>
      <c r="D96" s="21"/>
      <c r="E96" s="21"/>
    </row>
    <row r="98" spans="1:5" ht="18">
      <c r="A98" s="30"/>
      <c r="B98" s="31" t="s">
        <v>63</v>
      </c>
      <c r="C98" s="30"/>
      <c r="D98" s="30"/>
      <c r="E98" s="32">
        <f>E7+E15+E24+E30+E38+E48+E55+E70+E78+E87+E95</f>
        <v>299756.61</v>
      </c>
    </row>
  </sheetData>
  <sheetProtection selectLockedCells="1" selectUnlockedCells="1"/>
  <mergeCells count="13">
    <mergeCell ref="A88:E88"/>
    <mergeCell ref="A49:E49"/>
    <mergeCell ref="A57:E57"/>
    <mergeCell ref="A64:E64"/>
    <mergeCell ref="A72:E72"/>
    <mergeCell ref="A79:E79"/>
    <mergeCell ref="A81:E81"/>
    <mergeCell ref="A1:E1"/>
    <mergeCell ref="A9:E9"/>
    <mergeCell ref="A18:E18"/>
    <mergeCell ref="A25:E25"/>
    <mergeCell ref="A31:E31"/>
    <mergeCell ref="A40:E4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8"/>
  <sheetViews>
    <sheetView zoomScale="80" zoomScaleNormal="80" zoomScalePageLayoutView="0" workbookViewId="0" topLeftCell="A100">
      <selection activeCell="E116" sqref="E116"/>
    </sheetView>
  </sheetViews>
  <sheetFormatPr defaultColWidth="11.57421875" defaultRowHeight="12.75"/>
  <cols>
    <col min="1" max="1" width="7.8515625" style="11" customWidth="1"/>
    <col min="2" max="2" width="46.7109375" style="11" customWidth="1"/>
    <col min="3" max="3" width="33.7109375" style="11" customWidth="1"/>
    <col min="4" max="4" width="47.28125" style="11" customWidth="1"/>
    <col min="5" max="5" width="18.421875" style="11" customWidth="1"/>
    <col min="6" max="16384" width="11.57421875" style="11" customWidth="1"/>
  </cols>
  <sheetData>
    <row r="1" spans="1:5" ht="36" customHeight="1">
      <c r="A1" s="54" t="s">
        <v>64</v>
      </c>
      <c r="B1" s="54"/>
      <c r="C1" s="54"/>
      <c r="D1" s="54"/>
      <c r="E1" s="54"/>
    </row>
    <row r="2" spans="1:5" ht="15.75">
      <c r="A2" s="12" t="s">
        <v>1</v>
      </c>
      <c r="B2" s="13" t="s">
        <v>18</v>
      </c>
      <c r="C2" s="13" t="s">
        <v>2</v>
      </c>
      <c r="D2" s="13" t="s">
        <v>19</v>
      </c>
      <c r="E2" s="13" t="s">
        <v>20</v>
      </c>
    </row>
    <row r="3" spans="1:5" ht="42.75">
      <c r="A3" s="16">
        <v>1</v>
      </c>
      <c r="B3" s="16" t="s">
        <v>65</v>
      </c>
      <c r="C3" s="16" t="s">
        <v>21</v>
      </c>
      <c r="D3" s="16" t="s">
        <v>66</v>
      </c>
      <c r="E3" s="16">
        <f>548.54</f>
        <v>548.54</v>
      </c>
    </row>
    <row r="4" spans="1:5" ht="28.5">
      <c r="A4" s="16">
        <v>2</v>
      </c>
      <c r="B4" s="18" t="s">
        <v>67</v>
      </c>
      <c r="C4" s="18" t="s">
        <v>21</v>
      </c>
      <c r="D4" s="18"/>
      <c r="E4" s="18">
        <f>3718.5</f>
        <v>3718.5</v>
      </c>
    </row>
    <row r="5" spans="1:5" ht="14.25">
      <c r="A5" s="16">
        <v>3</v>
      </c>
      <c r="B5" s="18" t="s">
        <v>68</v>
      </c>
      <c r="C5" s="18" t="s">
        <v>21</v>
      </c>
      <c r="D5" s="18" t="s">
        <v>69</v>
      </c>
      <c r="E5" s="18">
        <f>753.92</f>
        <v>753.92</v>
      </c>
    </row>
    <row r="6" spans="1:5" ht="28.5">
      <c r="A6" s="16">
        <v>4</v>
      </c>
      <c r="B6" s="18" t="s">
        <v>70</v>
      </c>
      <c r="C6" s="18" t="s">
        <v>21</v>
      </c>
      <c r="D6" s="18" t="s">
        <v>71</v>
      </c>
      <c r="E6" s="18">
        <f>1667.96</f>
        <v>1667.96</v>
      </c>
    </row>
    <row r="7" spans="1:5" ht="14.25">
      <c r="A7" s="16">
        <v>5</v>
      </c>
      <c r="B7" s="18" t="s">
        <v>72</v>
      </c>
      <c r="C7" s="18" t="s">
        <v>21</v>
      </c>
      <c r="D7" s="18" t="s">
        <v>73</v>
      </c>
      <c r="E7" s="18">
        <f>1591.74</f>
        <v>1591.74</v>
      </c>
    </row>
    <row r="8" spans="1:5" ht="14.25">
      <c r="A8" s="16">
        <v>6</v>
      </c>
      <c r="B8" s="18" t="s">
        <v>74</v>
      </c>
      <c r="C8" s="18" t="s">
        <v>21</v>
      </c>
      <c r="D8" s="18"/>
      <c r="E8" s="16">
        <v>198.967</v>
      </c>
    </row>
    <row r="9" spans="1:5" ht="14.25">
      <c r="A9" s="16"/>
      <c r="B9" s="18"/>
      <c r="C9" s="18" t="s">
        <v>21</v>
      </c>
      <c r="D9" s="18"/>
      <c r="E9" s="16"/>
    </row>
    <row r="10" spans="1:5" ht="15">
      <c r="A10" s="20"/>
      <c r="B10" s="20" t="s">
        <v>22</v>
      </c>
      <c r="C10" s="20"/>
      <c r="D10" s="20"/>
      <c r="E10" s="20">
        <f>E3+E4+E5+E6+E7+E8+E9</f>
        <v>8479.627</v>
      </c>
    </row>
    <row r="11" spans="1:5" ht="12.75">
      <c r="A11" s="23"/>
      <c r="B11" s="23"/>
      <c r="C11" s="23"/>
      <c r="D11" s="23"/>
      <c r="E11" s="23"/>
    </row>
    <row r="12" spans="1:5" ht="24.75" customHeight="1">
      <c r="A12" s="54" t="s">
        <v>75</v>
      </c>
      <c r="B12" s="54"/>
      <c r="C12" s="54"/>
      <c r="D12" s="54"/>
      <c r="E12" s="54"/>
    </row>
    <row r="13" spans="1:5" ht="15.75">
      <c r="A13" s="12" t="s">
        <v>1</v>
      </c>
      <c r="B13" s="13" t="s">
        <v>18</v>
      </c>
      <c r="C13" s="13" t="s">
        <v>2</v>
      </c>
      <c r="D13" s="13" t="s">
        <v>19</v>
      </c>
      <c r="E13" s="13" t="s">
        <v>20</v>
      </c>
    </row>
    <row r="14" spans="1:5" ht="14.25">
      <c r="A14" s="33">
        <v>1</v>
      </c>
      <c r="B14" s="16" t="s">
        <v>74</v>
      </c>
      <c r="C14" s="18" t="s">
        <v>21</v>
      </c>
      <c r="D14" s="18"/>
      <c r="E14" s="16">
        <f>198.967</f>
        <v>198.967</v>
      </c>
    </row>
    <row r="15" spans="1:5" ht="14.25">
      <c r="A15" s="33">
        <v>2</v>
      </c>
      <c r="B15" s="18" t="s">
        <v>72</v>
      </c>
      <c r="C15" s="18" t="s">
        <v>21</v>
      </c>
      <c r="D15" s="18" t="s">
        <v>73</v>
      </c>
      <c r="E15" s="18">
        <f>1591.74</f>
        <v>1591.74</v>
      </c>
    </row>
    <row r="16" spans="1:5" ht="28.5">
      <c r="A16" s="33">
        <v>3</v>
      </c>
      <c r="B16" s="18" t="s">
        <v>76</v>
      </c>
      <c r="C16" s="18" t="s">
        <v>21</v>
      </c>
      <c r="D16" s="18" t="s">
        <v>77</v>
      </c>
      <c r="E16" s="18">
        <f>1055.09</f>
        <v>1055.09</v>
      </c>
    </row>
    <row r="17" spans="1:5" ht="36" customHeight="1">
      <c r="A17" s="33">
        <v>4</v>
      </c>
      <c r="B17" s="18" t="s">
        <v>78</v>
      </c>
      <c r="C17" s="18" t="s">
        <v>21</v>
      </c>
      <c r="D17" s="18" t="s">
        <v>79</v>
      </c>
      <c r="E17" s="16">
        <f>2434.86</f>
        <v>2434.86</v>
      </c>
    </row>
    <row r="18" spans="1:5" ht="14.25">
      <c r="A18" s="33"/>
      <c r="B18" s="18"/>
      <c r="C18" s="18" t="s">
        <v>21</v>
      </c>
      <c r="D18" s="18"/>
      <c r="E18" s="16"/>
    </row>
    <row r="19" spans="1:5" ht="15">
      <c r="A19" s="20"/>
      <c r="B19" s="20" t="s">
        <v>22</v>
      </c>
      <c r="C19" s="20"/>
      <c r="D19" s="20"/>
      <c r="E19" s="20">
        <f>E14+E15+E16+E17+E18</f>
        <v>5280.657</v>
      </c>
    </row>
    <row r="20" spans="1:5" ht="12.75">
      <c r="A20" s="23"/>
      <c r="B20" s="23"/>
      <c r="C20" s="23"/>
      <c r="D20" s="23"/>
      <c r="E20" s="23"/>
    </row>
    <row r="21" spans="1:5" ht="24" customHeight="1">
      <c r="A21" s="55" t="s">
        <v>80</v>
      </c>
      <c r="B21" s="55"/>
      <c r="C21" s="55"/>
      <c r="D21" s="55"/>
      <c r="E21" s="55"/>
    </row>
    <row r="22" spans="1:5" ht="15.75">
      <c r="A22" s="12" t="s">
        <v>1</v>
      </c>
      <c r="B22" s="13" t="s">
        <v>18</v>
      </c>
      <c r="C22" s="13" t="s">
        <v>2</v>
      </c>
      <c r="D22" s="13" t="s">
        <v>19</v>
      </c>
      <c r="E22" s="13" t="s">
        <v>20</v>
      </c>
    </row>
    <row r="23" spans="1:5" ht="42.75">
      <c r="A23" s="16">
        <v>1</v>
      </c>
      <c r="B23" s="18" t="s">
        <v>81</v>
      </c>
      <c r="C23" s="18" t="s">
        <v>21</v>
      </c>
      <c r="D23" s="18" t="s">
        <v>82</v>
      </c>
      <c r="E23" s="18">
        <f>2510.1</f>
        <v>2510.1</v>
      </c>
    </row>
    <row r="24" spans="1:5" ht="28.5">
      <c r="A24" s="16">
        <v>2</v>
      </c>
      <c r="B24" s="18" t="s">
        <v>83</v>
      </c>
      <c r="C24" s="18" t="s">
        <v>21</v>
      </c>
      <c r="D24" s="18" t="s">
        <v>84</v>
      </c>
      <c r="E24" s="18">
        <f>614.82</f>
        <v>614.82</v>
      </c>
    </row>
    <row r="25" spans="1:5" ht="28.5">
      <c r="A25" s="16">
        <v>3</v>
      </c>
      <c r="B25" s="18" t="s">
        <v>83</v>
      </c>
      <c r="C25" s="18" t="s">
        <v>25</v>
      </c>
      <c r="D25" s="18" t="s">
        <v>85</v>
      </c>
      <c r="E25" s="18">
        <f>757.67</f>
        <v>757.67</v>
      </c>
    </row>
    <row r="26" spans="1:5" ht="14.25">
      <c r="A26" s="16">
        <v>4</v>
      </c>
      <c r="B26" s="16" t="s">
        <v>74</v>
      </c>
      <c r="C26" s="18" t="s">
        <v>25</v>
      </c>
      <c r="D26" s="18"/>
      <c r="E26" s="16">
        <f>198.967</f>
        <v>198.967</v>
      </c>
    </row>
    <row r="27" spans="1:5" ht="14.25">
      <c r="A27" s="16">
        <v>5</v>
      </c>
      <c r="B27" s="18" t="s">
        <v>72</v>
      </c>
      <c r="C27" s="18" t="s">
        <v>25</v>
      </c>
      <c r="D27" s="18" t="s">
        <v>73</v>
      </c>
      <c r="E27" s="18">
        <f>1591.74</f>
        <v>1591.74</v>
      </c>
    </row>
    <row r="28" spans="1:5" ht="15">
      <c r="A28" s="20"/>
      <c r="B28" s="20" t="s">
        <v>22</v>
      </c>
      <c r="C28" s="20"/>
      <c r="D28" s="20"/>
      <c r="E28" s="20">
        <f>E24+E23+E25+E26+E27</f>
        <v>5673.2970000000005</v>
      </c>
    </row>
    <row r="29" spans="1:5" ht="12.75">
      <c r="A29" s="23"/>
      <c r="B29" s="23"/>
      <c r="C29" s="23"/>
      <c r="D29" s="23"/>
      <c r="E29" s="23"/>
    </row>
    <row r="30" spans="1:5" ht="20.25" customHeight="1">
      <c r="A30" s="55" t="s">
        <v>86</v>
      </c>
      <c r="B30" s="55"/>
      <c r="C30" s="55"/>
      <c r="D30" s="55"/>
      <c r="E30" s="55"/>
    </row>
    <row r="31" spans="1:5" ht="15.75">
      <c r="A31" s="12" t="s">
        <v>1</v>
      </c>
      <c r="B31" s="13" t="s">
        <v>18</v>
      </c>
      <c r="C31" s="13" t="s">
        <v>2</v>
      </c>
      <c r="D31" s="13" t="s">
        <v>19</v>
      </c>
      <c r="E31" s="13" t="s">
        <v>20</v>
      </c>
    </row>
    <row r="32" spans="1:5" ht="14.25">
      <c r="A32" s="16">
        <v>1</v>
      </c>
      <c r="B32" s="16" t="s">
        <v>74</v>
      </c>
      <c r="C32" s="18" t="s">
        <v>21</v>
      </c>
      <c r="D32" s="18"/>
      <c r="E32" s="18">
        <v>198.97</v>
      </c>
    </row>
    <row r="33" spans="1:5" ht="14.25">
      <c r="A33" s="16">
        <v>2</v>
      </c>
      <c r="B33" s="18" t="s">
        <v>72</v>
      </c>
      <c r="C33" s="18" t="s">
        <v>21</v>
      </c>
      <c r="D33" s="18" t="s">
        <v>73</v>
      </c>
      <c r="E33" s="18">
        <f>1591.74</f>
        <v>1591.74</v>
      </c>
    </row>
    <row r="34" spans="1:5" ht="42.75">
      <c r="A34" s="16">
        <v>3</v>
      </c>
      <c r="B34" s="18" t="s">
        <v>87</v>
      </c>
      <c r="C34" s="18" t="s">
        <v>25</v>
      </c>
      <c r="D34" s="18"/>
      <c r="E34" s="18">
        <v>950.63</v>
      </c>
    </row>
    <row r="35" spans="1:5" ht="28.5">
      <c r="A35" s="16">
        <v>4</v>
      </c>
      <c r="B35" s="18" t="s">
        <v>83</v>
      </c>
      <c r="C35" s="18" t="s">
        <v>25</v>
      </c>
      <c r="D35" s="18" t="s">
        <v>88</v>
      </c>
      <c r="E35" s="18">
        <v>518.03</v>
      </c>
    </row>
    <row r="36" spans="1:5" ht="28.5">
      <c r="A36" s="16">
        <v>5</v>
      </c>
      <c r="B36" s="18" t="s">
        <v>89</v>
      </c>
      <c r="C36" s="18" t="s">
        <v>25</v>
      </c>
      <c r="D36" s="18" t="s">
        <v>90</v>
      </c>
      <c r="E36" s="18">
        <v>467.65</v>
      </c>
    </row>
    <row r="37" spans="1:5" ht="15">
      <c r="A37" s="20"/>
      <c r="B37" s="20" t="s">
        <v>22</v>
      </c>
      <c r="C37" s="20"/>
      <c r="D37" s="20"/>
      <c r="E37" s="20">
        <f>SUM(E32:E36)</f>
        <v>3727.02</v>
      </c>
    </row>
    <row r="38" spans="1:5" ht="12.75">
      <c r="A38" s="23"/>
      <c r="B38" s="23"/>
      <c r="C38" s="23"/>
      <c r="D38" s="23"/>
      <c r="E38" s="23"/>
    </row>
    <row r="39" spans="1:5" ht="21.75" customHeight="1">
      <c r="A39" s="55" t="s">
        <v>91</v>
      </c>
      <c r="B39" s="55"/>
      <c r="C39" s="55"/>
      <c r="D39" s="55"/>
      <c r="E39" s="55"/>
    </row>
    <row r="40" spans="1:5" ht="15.75">
      <c r="A40" s="12" t="s">
        <v>1</v>
      </c>
      <c r="B40" s="13" t="s">
        <v>18</v>
      </c>
      <c r="C40" s="13" t="s">
        <v>2</v>
      </c>
      <c r="D40" s="13" t="s">
        <v>19</v>
      </c>
      <c r="E40" s="13" t="s">
        <v>20</v>
      </c>
    </row>
    <row r="41" spans="1:5" ht="15">
      <c r="A41" s="34">
        <v>1</v>
      </c>
      <c r="B41" s="16" t="s">
        <v>74</v>
      </c>
      <c r="C41" s="18" t="s">
        <v>25</v>
      </c>
      <c r="D41" s="18"/>
      <c r="E41" s="18">
        <v>198.97</v>
      </c>
    </row>
    <row r="42" spans="1:5" ht="15">
      <c r="A42" s="34">
        <v>2</v>
      </c>
      <c r="B42" s="18" t="s">
        <v>72</v>
      </c>
      <c r="C42" s="18" t="s">
        <v>25</v>
      </c>
      <c r="D42" s="18" t="s">
        <v>73</v>
      </c>
      <c r="E42" s="18">
        <f>1591.74</f>
        <v>1591.74</v>
      </c>
    </row>
    <row r="43" spans="1:5" ht="30">
      <c r="A43" s="34">
        <v>3</v>
      </c>
      <c r="B43" s="35" t="s">
        <v>92</v>
      </c>
      <c r="C43" s="35" t="s">
        <v>25</v>
      </c>
      <c r="D43" s="35" t="s">
        <v>93</v>
      </c>
      <c r="E43" s="35">
        <v>269.74</v>
      </c>
    </row>
    <row r="44" spans="1:5" ht="15">
      <c r="A44" s="34">
        <v>4</v>
      </c>
      <c r="B44" s="35" t="s">
        <v>94</v>
      </c>
      <c r="C44" s="35" t="s">
        <v>21</v>
      </c>
      <c r="D44" s="35" t="s">
        <v>95</v>
      </c>
      <c r="E44" s="35">
        <v>1667.39</v>
      </c>
    </row>
    <row r="45" spans="1:5" ht="15">
      <c r="A45" s="34">
        <v>5</v>
      </c>
      <c r="B45" s="35" t="s">
        <v>96</v>
      </c>
      <c r="C45" s="35" t="s">
        <v>21</v>
      </c>
      <c r="D45" s="35"/>
      <c r="E45" s="35">
        <v>158.76</v>
      </c>
    </row>
    <row r="46" spans="1:5" ht="15">
      <c r="A46" s="20"/>
      <c r="B46" s="20" t="s">
        <v>22</v>
      </c>
      <c r="C46" s="20"/>
      <c r="D46" s="20"/>
      <c r="E46" s="20">
        <f>E41+E42+E43+E44+E45</f>
        <v>3886.6000000000004</v>
      </c>
    </row>
    <row r="47" spans="1:5" ht="12.75">
      <c r="A47" s="23"/>
      <c r="B47" s="23"/>
      <c r="C47" s="23"/>
      <c r="D47" s="23"/>
      <c r="E47" s="23"/>
    </row>
    <row r="48" spans="1:5" ht="19.5" customHeight="1">
      <c r="A48" s="55" t="s">
        <v>97</v>
      </c>
      <c r="B48" s="55"/>
      <c r="C48" s="55"/>
      <c r="D48" s="55"/>
      <c r="E48" s="55"/>
    </row>
    <row r="49" spans="1:5" ht="15.75">
      <c r="A49" s="12" t="s">
        <v>1</v>
      </c>
      <c r="B49" s="13" t="s">
        <v>18</v>
      </c>
      <c r="C49" s="13" t="s">
        <v>2</v>
      </c>
      <c r="D49" s="13" t="s">
        <v>19</v>
      </c>
      <c r="E49" s="13" t="s">
        <v>20</v>
      </c>
    </row>
    <row r="50" spans="1:5" ht="14.25">
      <c r="A50" s="33">
        <v>1</v>
      </c>
      <c r="B50" s="16" t="s">
        <v>74</v>
      </c>
      <c r="C50" s="18" t="s">
        <v>25</v>
      </c>
      <c r="D50" s="18"/>
      <c r="E50" s="18">
        <v>198.97</v>
      </c>
    </row>
    <row r="51" spans="1:5" ht="14.25">
      <c r="A51" s="33">
        <v>2</v>
      </c>
      <c r="B51" s="18" t="s">
        <v>72</v>
      </c>
      <c r="C51" s="18" t="s">
        <v>45</v>
      </c>
      <c r="D51" s="18" t="s">
        <v>73</v>
      </c>
      <c r="E51" s="18">
        <f>1591.74</f>
        <v>1591.74</v>
      </c>
    </row>
    <row r="52" spans="1:5" ht="14.25">
      <c r="A52" s="33">
        <v>3</v>
      </c>
      <c r="B52" s="18" t="s">
        <v>98</v>
      </c>
      <c r="C52" s="18" t="s">
        <v>25</v>
      </c>
      <c r="D52" s="18"/>
      <c r="E52" s="18">
        <v>594.88</v>
      </c>
    </row>
    <row r="53" spans="1:5" ht="28.5">
      <c r="A53" s="33">
        <v>4</v>
      </c>
      <c r="B53" s="18" t="s">
        <v>99</v>
      </c>
      <c r="C53" s="18" t="s">
        <v>45</v>
      </c>
      <c r="D53" s="16"/>
      <c r="E53" s="16">
        <f>597.97</f>
        <v>597.97</v>
      </c>
    </row>
    <row r="54" spans="1:5" ht="14.25">
      <c r="A54" s="33">
        <v>5</v>
      </c>
      <c r="B54" s="18" t="s">
        <v>100</v>
      </c>
      <c r="C54" s="18" t="s">
        <v>21</v>
      </c>
      <c r="D54" s="36"/>
      <c r="E54" s="18">
        <f>5209.52</f>
        <v>5209.52</v>
      </c>
    </row>
    <row r="55" spans="1:5" ht="14.25">
      <c r="A55" s="33"/>
      <c r="B55" s="18"/>
      <c r="C55" s="18"/>
      <c r="D55" s="18"/>
      <c r="E55" s="18"/>
    </row>
    <row r="56" spans="1:5" ht="15">
      <c r="A56" s="20"/>
      <c r="B56" s="20" t="s">
        <v>22</v>
      </c>
      <c r="C56" s="20"/>
      <c r="D56" s="20"/>
      <c r="E56" s="20">
        <f>SUM(E50:E55)</f>
        <v>8193.080000000002</v>
      </c>
    </row>
    <row r="57" spans="1:5" ht="12.75">
      <c r="A57" s="23"/>
      <c r="B57" s="23"/>
      <c r="C57" s="23"/>
      <c r="D57" s="23"/>
      <c r="E57" s="23"/>
    </row>
    <row r="58" spans="1:5" ht="17.25" customHeight="1">
      <c r="A58" s="54" t="s">
        <v>101</v>
      </c>
      <c r="B58" s="54"/>
      <c r="C58" s="54"/>
      <c r="D58" s="54"/>
      <c r="E58" s="54"/>
    </row>
    <row r="59" spans="1:5" ht="15.75">
      <c r="A59" s="12" t="s">
        <v>1</v>
      </c>
      <c r="B59" s="13" t="s">
        <v>18</v>
      </c>
      <c r="C59" s="13" t="s">
        <v>2</v>
      </c>
      <c r="D59" s="13" t="s">
        <v>19</v>
      </c>
      <c r="E59" s="13" t="s">
        <v>20</v>
      </c>
    </row>
    <row r="60" spans="1:5" ht="15">
      <c r="A60" s="37">
        <v>1</v>
      </c>
      <c r="B60" s="18" t="s">
        <v>98</v>
      </c>
      <c r="C60" s="18" t="s">
        <v>25</v>
      </c>
      <c r="D60" s="18"/>
      <c r="E60" s="18">
        <f>481.69</f>
        <v>481.69</v>
      </c>
    </row>
    <row r="61" spans="1:5" ht="60" customHeight="1">
      <c r="A61" s="37">
        <v>2</v>
      </c>
      <c r="B61" s="18" t="s">
        <v>102</v>
      </c>
      <c r="C61" s="18" t="s">
        <v>45</v>
      </c>
      <c r="D61" s="18"/>
      <c r="E61" s="18">
        <f>2208.33</f>
        <v>2208.33</v>
      </c>
    </row>
    <row r="62" spans="1:5" ht="15">
      <c r="A62" s="37">
        <v>3</v>
      </c>
      <c r="B62" s="18" t="s">
        <v>103</v>
      </c>
      <c r="C62" s="18" t="s">
        <v>21</v>
      </c>
      <c r="D62" s="18"/>
      <c r="E62" s="18">
        <f>575.63</f>
        <v>575.63</v>
      </c>
    </row>
    <row r="63" spans="1:5" ht="15">
      <c r="A63" s="37">
        <v>4</v>
      </c>
      <c r="B63" s="18" t="s">
        <v>72</v>
      </c>
      <c r="C63" s="18" t="s">
        <v>21</v>
      </c>
      <c r="D63" s="18" t="s">
        <v>73</v>
      </c>
      <c r="E63" s="18">
        <v>1591.74</v>
      </c>
    </row>
    <row r="64" spans="1:5" ht="15">
      <c r="A64" s="37">
        <v>5</v>
      </c>
      <c r="B64" s="16" t="s">
        <v>74</v>
      </c>
      <c r="C64" s="18" t="s">
        <v>25</v>
      </c>
      <c r="D64" s="18"/>
      <c r="E64" s="18">
        <v>198.97</v>
      </c>
    </row>
    <row r="65" spans="1:5" ht="15">
      <c r="A65" s="20"/>
      <c r="B65" s="20" t="s">
        <v>22</v>
      </c>
      <c r="C65" s="20"/>
      <c r="D65" s="20"/>
      <c r="E65" s="20">
        <f>SUM(E60:E64)</f>
        <v>5056.360000000001</v>
      </c>
    </row>
    <row r="66" spans="1:5" ht="15">
      <c r="A66" s="22"/>
      <c r="B66" s="22"/>
      <c r="C66" s="22"/>
      <c r="D66" s="22"/>
      <c r="E66" s="22"/>
    </row>
    <row r="67" spans="1:5" ht="16.5" customHeight="1">
      <c r="A67" s="54" t="s">
        <v>104</v>
      </c>
      <c r="B67" s="54"/>
      <c r="C67" s="54"/>
      <c r="D67" s="54"/>
      <c r="E67" s="54"/>
    </row>
    <row r="68" spans="1:5" ht="15.75">
      <c r="A68" s="12" t="s">
        <v>1</v>
      </c>
      <c r="B68" s="13" t="s">
        <v>18</v>
      </c>
      <c r="C68" s="13" t="s">
        <v>2</v>
      </c>
      <c r="D68" s="13" t="s">
        <v>19</v>
      </c>
      <c r="E68" s="13" t="s">
        <v>20</v>
      </c>
    </row>
    <row r="69" spans="1:5" ht="14.25">
      <c r="A69" s="16">
        <v>1</v>
      </c>
      <c r="B69" s="18" t="s">
        <v>98</v>
      </c>
      <c r="C69" s="18" t="s">
        <v>25</v>
      </c>
      <c r="D69" s="16"/>
      <c r="E69" s="16">
        <v>599.31</v>
      </c>
    </row>
    <row r="70" spans="1:5" ht="14.25">
      <c r="A70" s="16">
        <v>2</v>
      </c>
      <c r="B70" s="18" t="s">
        <v>72</v>
      </c>
      <c r="C70" s="18" t="s">
        <v>45</v>
      </c>
      <c r="D70" s="18" t="s">
        <v>73</v>
      </c>
      <c r="E70" s="18">
        <v>1591.74</v>
      </c>
    </row>
    <row r="71" spans="1:5" ht="14.25">
      <c r="A71" s="16">
        <v>3</v>
      </c>
      <c r="B71" s="16" t="s">
        <v>74</v>
      </c>
      <c r="C71" s="18" t="s">
        <v>21</v>
      </c>
      <c r="D71" s="18"/>
      <c r="E71" s="18">
        <v>198.97</v>
      </c>
    </row>
    <row r="72" spans="1:5" ht="14.25">
      <c r="A72" s="16">
        <v>4</v>
      </c>
      <c r="B72" s="18"/>
      <c r="C72" s="18"/>
      <c r="D72" s="18"/>
      <c r="E72" s="18"/>
    </row>
    <row r="73" spans="1:5" ht="15">
      <c r="A73" s="20"/>
      <c r="B73" s="20" t="s">
        <v>22</v>
      </c>
      <c r="C73" s="20"/>
      <c r="D73" s="20"/>
      <c r="E73" s="20">
        <f>E70+E71+E69+E72</f>
        <v>2390.02</v>
      </c>
    </row>
    <row r="74" spans="1:5" s="39" customFormat="1" ht="15">
      <c r="A74" s="38"/>
      <c r="B74" s="38"/>
      <c r="C74" s="38"/>
      <c r="D74" s="38"/>
      <c r="E74" s="38"/>
    </row>
    <row r="75" spans="1:5" ht="20.25" customHeight="1">
      <c r="A75" s="54" t="s">
        <v>105</v>
      </c>
      <c r="B75" s="54"/>
      <c r="C75" s="54"/>
      <c r="D75" s="54"/>
      <c r="E75" s="54"/>
    </row>
    <row r="76" spans="1:5" ht="15.75">
      <c r="A76" s="12" t="s">
        <v>1</v>
      </c>
      <c r="B76" s="13" t="s">
        <v>18</v>
      </c>
      <c r="C76" s="13" t="s">
        <v>2</v>
      </c>
      <c r="D76" s="13" t="s">
        <v>19</v>
      </c>
      <c r="E76" s="13" t="s">
        <v>20</v>
      </c>
    </row>
    <row r="77" spans="1:5" ht="14.25">
      <c r="A77" s="16">
        <v>1</v>
      </c>
      <c r="B77" s="18" t="s">
        <v>72</v>
      </c>
      <c r="C77" s="18" t="s">
        <v>45</v>
      </c>
      <c r="D77" s="16" t="s">
        <v>73</v>
      </c>
      <c r="E77" s="18">
        <v>1591.74</v>
      </c>
    </row>
    <row r="78" spans="1:5" ht="14.25">
      <c r="A78" s="16">
        <v>2</v>
      </c>
      <c r="B78" s="16" t="s">
        <v>74</v>
      </c>
      <c r="C78" s="18" t="s">
        <v>45</v>
      </c>
      <c r="D78" s="18"/>
      <c r="E78" s="18">
        <v>198.97</v>
      </c>
    </row>
    <row r="79" spans="1:5" ht="28.5">
      <c r="A79" s="16">
        <v>3</v>
      </c>
      <c r="B79" s="18" t="s">
        <v>106</v>
      </c>
      <c r="C79" s="18" t="s">
        <v>45</v>
      </c>
      <c r="D79" s="18" t="s">
        <v>107</v>
      </c>
      <c r="E79" s="18">
        <v>532.78</v>
      </c>
    </row>
    <row r="80" spans="1:5" ht="14.25">
      <c r="A80" s="16">
        <v>4</v>
      </c>
      <c r="B80" s="27" t="s">
        <v>108</v>
      </c>
      <c r="C80" s="16" t="s">
        <v>21</v>
      </c>
      <c r="D80" s="16" t="s">
        <v>109</v>
      </c>
      <c r="E80" s="16">
        <v>760.85</v>
      </c>
    </row>
    <row r="81" spans="1:5" ht="14.25">
      <c r="A81" s="16">
        <v>5</v>
      </c>
      <c r="B81" s="27"/>
      <c r="C81" s="16" t="s">
        <v>21</v>
      </c>
      <c r="D81" s="16"/>
      <c r="E81" s="16"/>
    </row>
    <row r="82" spans="1:5" ht="14.25">
      <c r="A82" s="16">
        <v>6</v>
      </c>
      <c r="B82" s="27"/>
      <c r="C82" s="16" t="s">
        <v>21</v>
      </c>
      <c r="D82" s="16"/>
      <c r="E82" s="16"/>
    </row>
    <row r="83" spans="1:5" ht="14.25">
      <c r="A83" s="16">
        <v>7</v>
      </c>
      <c r="B83" s="18"/>
      <c r="C83" s="18" t="s">
        <v>25</v>
      </c>
      <c r="D83" s="16"/>
      <c r="E83" s="16"/>
    </row>
    <row r="84" spans="1:5" ht="14.25">
      <c r="A84" s="16">
        <v>8</v>
      </c>
      <c r="B84" s="18"/>
      <c r="C84" s="18" t="s">
        <v>45</v>
      </c>
      <c r="D84" s="18"/>
      <c r="E84" s="18"/>
    </row>
    <row r="85" spans="1:5" ht="15">
      <c r="A85" s="20"/>
      <c r="B85" s="20" t="s">
        <v>22</v>
      </c>
      <c r="C85" s="20"/>
      <c r="D85" s="20"/>
      <c r="E85" s="20">
        <f>SUM(E77:E84)</f>
        <v>3084.3399999999997</v>
      </c>
    </row>
    <row r="86" spans="1:5" ht="15">
      <c r="A86" s="40"/>
      <c r="B86" s="40"/>
      <c r="C86" s="40"/>
      <c r="D86" s="40"/>
      <c r="E86" s="40"/>
    </row>
    <row r="87" spans="1:5" ht="18" customHeight="1">
      <c r="A87" s="54" t="s">
        <v>52</v>
      </c>
      <c r="B87" s="54"/>
      <c r="C87" s="54"/>
      <c r="D87" s="54"/>
      <c r="E87" s="54"/>
    </row>
    <row r="88" spans="1:5" ht="15.75">
      <c r="A88" s="12" t="s">
        <v>1</v>
      </c>
      <c r="B88" s="13" t="s">
        <v>18</v>
      </c>
      <c r="C88" s="13" t="s">
        <v>2</v>
      </c>
      <c r="D88" s="13" t="s">
        <v>19</v>
      </c>
      <c r="E88" s="13" t="s">
        <v>20</v>
      </c>
    </row>
    <row r="89" spans="1:5" ht="14.25">
      <c r="A89" s="16">
        <v>1</v>
      </c>
      <c r="B89" s="18" t="s">
        <v>72</v>
      </c>
      <c r="C89" s="16" t="s">
        <v>21</v>
      </c>
      <c r="D89" s="16" t="s">
        <v>73</v>
      </c>
      <c r="E89" s="18">
        <v>1591.74</v>
      </c>
    </row>
    <row r="90" spans="1:5" ht="14.25">
      <c r="A90" s="16">
        <v>2</v>
      </c>
      <c r="B90" s="16" t="s">
        <v>74</v>
      </c>
      <c r="C90" s="18" t="s">
        <v>25</v>
      </c>
      <c r="D90" s="16"/>
      <c r="E90" s="18">
        <v>198.97</v>
      </c>
    </row>
    <row r="91" spans="1:5" ht="14.25">
      <c r="A91" s="16">
        <v>3</v>
      </c>
      <c r="B91" s="18" t="s">
        <v>110</v>
      </c>
      <c r="C91" s="18" t="s">
        <v>45</v>
      </c>
      <c r="D91" s="18" t="s">
        <v>111</v>
      </c>
      <c r="E91" s="18">
        <v>270</v>
      </c>
    </row>
    <row r="92" spans="1:5" ht="28.5">
      <c r="A92" s="16">
        <v>7</v>
      </c>
      <c r="B92" s="41" t="s">
        <v>112</v>
      </c>
      <c r="C92" s="16" t="s">
        <v>21</v>
      </c>
      <c r="D92" s="16" t="s">
        <v>113</v>
      </c>
      <c r="E92" s="16">
        <v>2650.87</v>
      </c>
    </row>
    <row r="93" spans="1:5" ht="14.25">
      <c r="A93" s="16">
        <v>8</v>
      </c>
      <c r="B93" s="16"/>
      <c r="C93" s="16" t="s">
        <v>21</v>
      </c>
      <c r="D93" s="16"/>
      <c r="E93" s="16"/>
    </row>
    <row r="94" spans="1:5" ht="15">
      <c r="A94" s="20"/>
      <c r="B94" s="20" t="s">
        <v>22</v>
      </c>
      <c r="C94" s="20"/>
      <c r="D94" s="20"/>
      <c r="E94" s="20">
        <f>SUM(E89:E93)</f>
        <v>4711.58</v>
      </c>
    </row>
    <row r="96" spans="1:5" ht="17.25" customHeight="1">
      <c r="A96" s="54" t="s">
        <v>53</v>
      </c>
      <c r="B96" s="54"/>
      <c r="C96" s="54"/>
      <c r="D96" s="54"/>
      <c r="E96" s="54"/>
    </row>
    <row r="97" spans="1:5" ht="15.75">
      <c r="A97" s="12" t="s">
        <v>1</v>
      </c>
      <c r="B97" s="13" t="s">
        <v>18</v>
      </c>
      <c r="C97" s="13" t="s">
        <v>2</v>
      </c>
      <c r="D97" s="13" t="s">
        <v>19</v>
      </c>
      <c r="E97" s="13" t="s">
        <v>20</v>
      </c>
    </row>
    <row r="98" spans="1:5" ht="14.25">
      <c r="A98" s="16">
        <v>1</v>
      </c>
      <c r="B98" s="18" t="s">
        <v>72</v>
      </c>
      <c r="C98" s="18" t="s">
        <v>25</v>
      </c>
      <c r="D98" s="16" t="s">
        <v>73</v>
      </c>
      <c r="E98" s="18">
        <v>1591.74</v>
      </c>
    </row>
    <row r="99" spans="1:5" ht="14.25">
      <c r="A99" s="16">
        <v>2</v>
      </c>
      <c r="B99" s="16" t="s">
        <v>74</v>
      </c>
      <c r="C99" s="18" t="s">
        <v>25</v>
      </c>
      <c r="D99" s="18"/>
      <c r="E99" s="18">
        <v>198.97</v>
      </c>
    </row>
    <row r="100" spans="1:5" ht="45.75" customHeight="1">
      <c r="A100" s="16">
        <v>3</v>
      </c>
      <c r="B100" s="18" t="s">
        <v>114</v>
      </c>
      <c r="C100" s="18" t="s">
        <v>25</v>
      </c>
      <c r="D100" s="16"/>
      <c r="E100" s="16">
        <v>3702.58</v>
      </c>
    </row>
    <row r="101" spans="1:5" ht="42.75">
      <c r="A101" s="16">
        <v>4</v>
      </c>
      <c r="B101" s="18" t="s">
        <v>115</v>
      </c>
      <c r="C101" s="18" t="s">
        <v>45</v>
      </c>
      <c r="D101" s="18" t="s">
        <v>116</v>
      </c>
      <c r="E101" s="18">
        <f>2687.28</f>
        <v>2687.28</v>
      </c>
    </row>
    <row r="102" spans="1:5" ht="28.5">
      <c r="A102" s="16">
        <v>5</v>
      </c>
      <c r="B102" s="16" t="s">
        <v>117</v>
      </c>
      <c r="C102" s="18" t="s">
        <v>25</v>
      </c>
      <c r="D102" s="16"/>
      <c r="E102" s="16">
        <f>928.87</f>
        <v>928.87</v>
      </c>
    </row>
    <row r="103" spans="1:5" ht="14.25">
      <c r="A103" s="16">
        <v>6</v>
      </c>
      <c r="B103" s="16"/>
      <c r="C103" s="18" t="s">
        <v>21</v>
      </c>
      <c r="D103" s="16"/>
      <c r="E103" s="16"/>
    </row>
    <row r="104" spans="1:5" ht="14.25">
      <c r="A104" s="16">
        <v>7</v>
      </c>
      <c r="B104" s="18"/>
      <c r="C104" s="18"/>
      <c r="D104" s="18"/>
      <c r="E104" s="18"/>
    </row>
    <row r="105" spans="1:5" ht="15">
      <c r="A105" s="20"/>
      <c r="B105" s="20" t="s">
        <v>22</v>
      </c>
      <c r="C105" s="20"/>
      <c r="D105" s="20"/>
      <c r="E105" s="20">
        <f>SUM(E98:E104)</f>
        <v>9109.44</v>
      </c>
    </row>
    <row r="107" spans="1:5" ht="14.25" customHeight="1">
      <c r="A107" s="54" t="s">
        <v>55</v>
      </c>
      <c r="B107" s="54"/>
      <c r="C107" s="54"/>
      <c r="D107" s="54"/>
      <c r="E107" s="54"/>
    </row>
    <row r="108" spans="1:5" ht="15.75">
      <c r="A108" s="12" t="s">
        <v>1</v>
      </c>
      <c r="B108" s="13" t="s">
        <v>18</v>
      </c>
      <c r="C108" s="13" t="s">
        <v>2</v>
      </c>
      <c r="D108" s="13" t="s">
        <v>19</v>
      </c>
      <c r="E108" s="13" t="s">
        <v>20</v>
      </c>
    </row>
    <row r="109" spans="1:5" ht="14.25">
      <c r="A109" s="16">
        <v>1</v>
      </c>
      <c r="B109" s="18" t="s">
        <v>72</v>
      </c>
      <c r="C109" s="18" t="s">
        <v>21</v>
      </c>
      <c r="D109" s="16" t="s">
        <v>73</v>
      </c>
      <c r="E109" s="18">
        <v>1591.74</v>
      </c>
    </row>
    <row r="110" spans="1:5" ht="14.25">
      <c r="A110" s="16">
        <v>2</v>
      </c>
      <c r="B110" s="16" t="s">
        <v>74</v>
      </c>
      <c r="C110" s="18" t="s">
        <v>21</v>
      </c>
      <c r="D110" s="18"/>
      <c r="E110" s="18">
        <v>198.97</v>
      </c>
    </row>
    <row r="111" spans="1:5" ht="28.5">
      <c r="A111" s="16">
        <v>3</v>
      </c>
      <c r="B111" s="18" t="s">
        <v>118</v>
      </c>
      <c r="C111" s="18" t="s">
        <v>25</v>
      </c>
      <c r="D111" s="16" t="s">
        <v>119</v>
      </c>
      <c r="E111" s="16">
        <v>269.33</v>
      </c>
    </row>
    <row r="112" spans="1:5" ht="14.25">
      <c r="A112" s="16">
        <v>4</v>
      </c>
      <c r="B112" s="18" t="s">
        <v>120</v>
      </c>
      <c r="C112" s="18" t="s">
        <v>45</v>
      </c>
      <c r="D112" s="18"/>
      <c r="E112" s="18">
        <v>2161.15</v>
      </c>
    </row>
    <row r="113" spans="1:5" ht="42.75">
      <c r="A113" s="16">
        <v>5</v>
      </c>
      <c r="B113" s="26" t="s">
        <v>121</v>
      </c>
      <c r="C113" s="18" t="s">
        <v>21</v>
      </c>
      <c r="D113" s="16" t="s">
        <v>122</v>
      </c>
      <c r="E113" s="16">
        <v>3125.71</v>
      </c>
    </row>
    <row r="114" spans="1:5" ht="28.5">
      <c r="A114" s="16">
        <v>6</v>
      </c>
      <c r="B114" s="26" t="s">
        <v>123</v>
      </c>
      <c r="C114" s="18" t="s">
        <v>21</v>
      </c>
      <c r="D114" s="16"/>
      <c r="E114" s="16">
        <v>2732.51</v>
      </c>
    </row>
    <row r="115" spans="1:5" ht="15">
      <c r="A115" s="20"/>
      <c r="B115" s="20" t="s">
        <v>22</v>
      </c>
      <c r="C115" s="20"/>
      <c r="D115" s="20"/>
      <c r="E115" s="20">
        <f>E110+E109+E111+E112+E113+E114</f>
        <v>10079.41</v>
      </c>
    </row>
    <row r="118" spans="1:5" ht="15">
      <c r="A118" s="31"/>
      <c r="B118" s="31" t="s">
        <v>63</v>
      </c>
      <c r="C118" s="31"/>
      <c r="D118" s="31"/>
      <c r="E118" s="42">
        <f>E10+E19+E28+E37+E46+E56+E65+E73+E85+E94+E105+E115</f>
        <v>69671.431</v>
      </c>
    </row>
  </sheetData>
  <sheetProtection selectLockedCells="1" selectUnlockedCells="1"/>
  <mergeCells count="12">
    <mergeCell ref="A58:E58"/>
    <mergeCell ref="A67:E67"/>
    <mergeCell ref="A75:E75"/>
    <mergeCell ref="A87:E87"/>
    <mergeCell ref="A96:E96"/>
    <mergeCell ref="A107:E107"/>
    <mergeCell ref="A1:E1"/>
    <mergeCell ref="A12:E12"/>
    <mergeCell ref="A21:E21"/>
    <mergeCell ref="A30:E30"/>
    <mergeCell ref="A39:E39"/>
    <mergeCell ref="A48:E4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4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zoomScale="80" zoomScaleNormal="80" zoomScalePageLayoutView="0" workbookViewId="0" topLeftCell="A1">
      <selection activeCell="E14" sqref="E14"/>
    </sheetView>
  </sheetViews>
  <sheetFormatPr defaultColWidth="11.57421875" defaultRowHeight="12.75"/>
  <cols>
    <col min="1" max="1" width="10.00390625" style="0" customWidth="1"/>
    <col min="2" max="2" width="32.00390625" style="0" customWidth="1"/>
    <col min="3" max="3" width="33.7109375" style="0" customWidth="1"/>
    <col min="4" max="4" width="36.8515625" style="0" customWidth="1"/>
    <col min="5" max="5" width="18.421875" style="0" customWidth="1"/>
  </cols>
  <sheetData>
    <row r="1" spans="1:5" ht="18">
      <c r="A1" s="52"/>
      <c r="B1" s="52"/>
      <c r="C1" s="52"/>
      <c r="D1" s="52"/>
      <c r="E1" s="52"/>
    </row>
    <row r="2" spans="1:5" ht="15.75">
      <c r="A2" s="12" t="s">
        <v>1</v>
      </c>
      <c r="B2" s="14" t="s">
        <v>18</v>
      </c>
      <c r="C2" s="14" t="s">
        <v>2</v>
      </c>
      <c r="D2" s="14" t="s">
        <v>19</v>
      </c>
      <c r="E2" s="14" t="s">
        <v>20</v>
      </c>
    </row>
    <row r="3" spans="1:5" ht="14.25">
      <c r="A3" s="15"/>
      <c r="B3" s="18"/>
      <c r="C3" s="17" t="s">
        <v>45</v>
      </c>
      <c r="D3" s="18"/>
      <c r="E3" s="18"/>
    </row>
    <row r="4" spans="1:5" ht="14.25">
      <c r="A4" s="15"/>
      <c r="B4" s="18"/>
      <c r="C4" s="17" t="s">
        <v>45</v>
      </c>
      <c r="D4" s="18"/>
      <c r="E4" s="18"/>
    </row>
    <row r="5" spans="1:5" ht="14.25">
      <c r="A5" s="15"/>
      <c r="B5" s="18"/>
      <c r="C5" s="17" t="s">
        <v>45</v>
      </c>
      <c r="D5" s="17"/>
      <c r="E5" s="17"/>
    </row>
    <row r="6" spans="1:5" ht="14.25">
      <c r="A6" s="15"/>
      <c r="B6" s="18"/>
      <c r="C6" s="17" t="s">
        <v>45</v>
      </c>
      <c r="D6" s="17"/>
      <c r="E6" s="17"/>
    </row>
    <row r="7" spans="1:5" ht="14.25">
      <c r="A7" s="15"/>
      <c r="B7" s="18"/>
      <c r="C7" s="17" t="s">
        <v>45</v>
      </c>
      <c r="D7" s="17"/>
      <c r="E7" s="17"/>
    </row>
    <row r="8" spans="1:5" ht="14.25">
      <c r="A8" s="15"/>
      <c r="B8" s="18"/>
      <c r="C8" s="17" t="s">
        <v>45</v>
      </c>
      <c r="D8" s="17"/>
      <c r="E8" s="17"/>
    </row>
    <row r="9" spans="1:5" ht="14.25">
      <c r="A9" s="15"/>
      <c r="B9" s="15"/>
      <c r="C9" s="15"/>
      <c r="D9" s="15"/>
      <c r="E9" s="15"/>
    </row>
    <row r="10" spans="1:5" ht="15">
      <c r="A10" s="19"/>
      <c r="B10" s="19" t="s">
        <v>22</v>
      </c>
      <c r="C10" s="19"/>
      <c r="D10" s="19"/>
      <c r="E10" s="19">
        <f>E3+E4+E5+E6+E7+E8</f>
        <v>0</v>
      </c>
    </row>
    <row r="11" spans="1:5" ht="12.75">
      <c r="A11" s="9"/>
      <c r="B11" s="9"/>
      <c r="C11" s="9"/>
      <c r="D11" s="9"/>
      <c r="E11" s="9"/>
    </row>
    <row r="12" spans="1:5" ht="18">
      <c r="A12" s="52"/>
      <c r="B12" s="52"/>
      <c r="C12" s="52"/>
      <c r="D12" s="52"/>
      <c r="E12" s="52"/>
    </row>
    <row r="13" spans="1:5" ht="15.75">
      <c r="A13" s="12" t="s">
        <v>1</v>
      </c>
      <c r="B13" s="14" t="s">
        <v>18</v>
      </c>
      <c r="C13" s="14" t="s">
        <v>2</v>
      </c>
      <c r="D13" s="14" t="s">
        <v>19</v>
      </c>
      <c r="E13" s="14" t="s">
        <v>20</v>
      </c>
    </row>
    <row r="14" spans="1:5" ht="14.25">
      <c r="A14" s="24">
        <v>1</v>
      </c>
      <c r="B14" s="18"/>
      <c r="C14" s="17" t="s">
        <v>45</v>
      </c>
      <c r="D14" s="18"/>
      <c r="E14" s="18"/>
    </row>
    <row r="15" spans="1:5" ht="14.25">
      <c r="A15" s="15">
        <v>2</v>
      </c>
      <c r="B15" s="18"/>
      <c r="C15" s="17"/>
      <c r="D15" s="18"/>
      <c r="E15" s="18"/>
    </row>
    <row r="16" spans="1:5" ht="14.25">
      <c r="A16" s="15">
        <v>3</v>
      </c>
      <c r="B16" s="18"/>
      <c r="C16" s="18"/>
      <c r="D16" s="18"/>
      <c r="E16" s="18"/>
    </row>
    <row r="17" spans="1:5" ht="14.25">
      <c r="A17" s="15">
        <v>4</v>
      </c>
      <c r="B17" s="15"/>
      <c r="C17" s="15"/>
      <c r="D17" s="15"/>
      <c r="E17" s="15"/>
    </row>
    <row r="18" spans="1:5" ht="15">
      <c r="A18" s="19"/>
      <c r="B18" s="19" t="s">
        <v>22</v>
      </c>
      <c r="C18" s="19"/>
      <c r="D18" s="19"/>
      <c r="E18" s="19">
        <f>E15+E16+E14+E17</f>
        <v>0</v>
      </c>
    </row>
    <row r="19" spans="1:5" ht="18">
      <c r="A19" s="52"/>
      <c r="B19" s="52"/>
      <c r="C19" s="52"/>
      <c r="D19" s="52"/>
      <c r="E19" s="52"/>
    </row>
    <row r="20" spans="1:5" ht="15.75">
      <c r="A20" s="12" t="s">
        <v>1</v>
      </c>
      <c r="B20" s="14" t="s">
        <v>18</v>
      </c>
      <c r="C20" s="14" t="s">
        <v>2</v>
      </c>
      <c r="D20" s="14" t="s">
        <v>19</v>
      </c>
      <c r="E20" s="14" t="s">
        <v>20</v>
      </c>
    </row>
    <row r="21" spans="1:5" ht="73.5" customHeight="1">
      <c r="A21" s="24">
        <v>1</v>
      </c>
      <c r="B21" s="18"/>
      <c r="C21" s="17"/>
      <c r="D21" s="18"/>
      <c r="E21" s="18"/>
    </row>
    <row r="22" spans="1:5" ht="30.75" customHeight="1">
      <c r="A22" s="24">
        <v>2</v>
      </c>
      <c r="B22" s="18"/>
      <c r="C22" s="18"/>
      <c r="D22" s="18"/>
      <c r="E22" s="18"/>
    </row>
    <row r="23" spans="1:5" ht="15">
      <c r="A23" s="19"/>
      <c r="B23" s="19" t="s">
        <v>22</v>
      </c>
      <c r="C23" s="19"/>
      <c r="D23" s="19"/>
      <c r="E23" s="19">
        <f>E21+E22</f>
        <v>0</v>
      </c>
    </row>
    <row r="24" spans="1:5" ht="18">
      <c r="A24" s="52"/>
      <c r="B24" s="52"/>
      <c r="C24" s="52"/>
      <c r="D24" s="52"/>
      <c r="E24" s="52"/>
    </row>
    <row r="25" spans="1:5" ht="15.75">
      <c r="A25" s="12" t="s">
        <v>1</v>
      </c>
      <c r="B25" s="14" t="s">
        <v>18</v>
      </c>
      <c r="C25" s="14" t="s">
        <v>2</v>
      </c>
      <c r="D25" s="14" t="s">
        <v>19</v>
      </c>
      <c r="E25" s="14" t="s">
        <v>20</v>
      </c>
    </row>
    <row r="26" spans="1:5" ht="15">
      <c r="A26" s="25">
        <v>1</v>
      </c>
      <c r="B26" s="18"/>
      <c r="C26" s="17"/>
      <c r="D26" s="18"/>
      <c r="E26" s="18"/>
    </row>
    <row r="27" spans="1:5" ht="15">
      <c r="A27" s="25">
        <v>2</v>
      </c>
      <c r="B27" s="18"/>
      <c r="C27" s="17"/>
      <c r="D27" s="18"/>
      <c r="E27" s="18"/>
    </row>
    <row r="28" spans="1:5" ht="15">
      <c r="A28" s="25">
        <v>3</v>
      </c>
      <c r="B28" s="18"/>
      <c r="C28" s="18"/>
      <c r="D28" s="18"/>
      <c r="E28" s="18"/>
    </row>
    <row r="29" spans="1:5" ht="15">
      <c r="A29" s="25">
        <v>4</v>
      </c>
      <c r="B29" s="18"/>
      <c r="C29" s="18"/>
      <c r="D29" s="18"/>
      <c r="E29" s="18"/>
    </row>
    <row r="30" spans="1:5" ht="15">
      <c r="A30" s="25">
        <v>5</v>
      </c>
      <c r="B30" s="18"/>
      <c r="C30" s="18"/>
      <c r="D30" s="18"/>
      <c r="E30" s="18"/>
    </row>
    <row r="31" spans="1:5" ht="15">
      <c r="A31" s="19"/>
      <c r="B31" s="19" t="s">
        <v>22</v>
      </c>
      <c r="C31" s="19"/>
      <c r="D31" s="19"/>
      <c r="E31" s="19">
        <f>E27+E26+E28+E29+E30</f>
        <v>0</v>
      </c>
    </row>
    <row r="32" spans="1:5" ht="12.75">
      <c r="A32" s="9"/>
      <c r="B32" s="9"/>
      <c r="C32" s="9"/>
      <c r="D32" s="9"/>
      <c r="E32" s="9"/>
    </row>
    <row r="33" spans="1:5" ht="18">
      <c r="A33" s="52"/>
      <c r="B33" s="52"/>
      <c r="C33" s="52"/>
      <c r="D33" s="52"/>
      <c r="E33" s="52"/>
    </row>
    <row r="34" spans="1:5" ht="15.75">
      <c r="A34" s="12" t="s">
        <v>1</v>
      </c>
      <c r="B34" s="14" t="s">
        <v>18</v>
      </c>
      <c r="C34" s="14" t="s">
        <v>2</v>
      </c>
      <c r="D34" s="14" t="s">
        <v>19</v>
      </c>
      <c r="E34" s="14" t="s">
        <v>20</v>
      </c>
    </row>
    <row r="35" spans="1:5" ht="14.25">
      <c r="A35" s="15"/>
      <c r="B35" s="18"/>
      <c r="C35" s="17"/>
      <c r="D35" s="18"/>
      <c r="E35" s="18"/>
    </row>
    <row r="36" spans="1:5" ht="15">
      <c r="A36" s="19"/>
      <c r="B36" s="19" t="s">
        <v>22</v>
      </c>
      <c r="C36" s="19"/>
      <c r="D36" s="19"/>
      <c r="E36" s="19">
        <f>E35</f>
        <v>0</v>
      </c>
    </row>
    <row r="37" spans="1:5" ht="12.75">
      <c r="A37" s="9"/>
      <c r="B37" s="9"/>
      <c r="C37" s="9"/>
      <c r="D37" s="9"/>
      <c r="E37" s="9"/>
    </row>
    <row r="38" spans="1:5" ht="18">
      <c r="A38" s="52"/>
      <c r="B38" s="52"/>
      <c r="C38" s="52"/>
      <c r="D38" s="52"/>
      <c r="E38" s="52"/>
    </row>
    <row r="39" spans="1:5" ht="15.75">
      <c r="A39" s="12" t="s">
        <v>1</v>
      </c>
      <c r="B39" s="14" t="s">
        <v>18</v>
      </c>
      <c r="C39" s="14" t="s">
        <v>2</v>
      </c>
      <c r="D39" s="14" t="s">
        <v>19</v>
      </c>
      <c r="E39" s="14" t="s">
        <v>20</v>
      </c>
    </row>
    <row r="40" spans="1:5" ht="15">
      <c r="A40" s="28">
        <v>1</v>
      </c>
      <c r="B40" s="18"/>
      <c r="C40" s="17"/>
      <c r="D40" s="18"/>
      <c r="E40" s="18"/>
    </row>
    <row r="41" spans="1:5" ht="15">
      <c r="A41" s="28">
        <v>2</v>
      </c>
      <c r="B41" s="18"/>
      <c r="C41" s="17"/>
      <c r="D41" s="18"/>
      <c r="E41" s="18"/>
    </row>
    <row r="42" spans="1:5" ht="15">
      <c r="A42" s="28">
        <v>3</v>
      </c>
      <c r="B42" s="9"/>
      <c r="C42" s="9"/>
      <c r="D42" s="9"/>
      <c r="E42" s="9"/>
    </row>
    <row r="43" spans="1:5" ht="15">
      <c r="A43" s="19"/>
      <c r="B43" s="19" t="s">
        <v>22</v>
      </c>
      <c r="C43" s="19"/>
      <c r="D43" s="19"/>
      <c r="E43" s="19">
        <f>E40+E41+E42</f>
        <v>0</v>
      </c>
    </row>
    <row r="44" spans="1:5" ht="12.75">
      <c r="A44" s="9"/>
      <c r="B44" s="9"/>
      <c r="C44" s="9"/>
      <c r="D44" s="9"/>
      <c r="E44" s="9"/>
    </row>
    <row r="45" spans="1:5" ht="18">
      <c r="A45" s="52"/>
      <c r="B45" s="52"/>
      <c r="C45" s="52"/>
      <c r="D45" s="52"/>
      <c r="E45" s="52"/>
    </row>
    <row r="46" spans="1:5" ht="15.75">
      <c r="A46" s="12" t="s">
        <v>1</v>
      </c>
      <c r="B46" s="14" t="s">
        <v>18</v>
      </c>
      <c r="C46" s="14" t="s">
        <v>2</v>
      </c>
      <c r="D46" s="14" t="s">
        <v>19</v>
      </c>
      <c r="E46" s="14" t="s">
        <v>20</v>
      </c>
    </row>
    <row r="47" spans="1:5" ht="14.25">
      <c r="A47" s="15">
        <v>1</v>
      </c>
      <c r="B47" s="29"/>
      <c r="C47" s="15"/>
      <c r="D47" s="15"/>
      <c r="E47" s="15"/>
    </row>
    <row r="48" spans="1:5" ht="14.25">
      <c r="A48" s="15">
        <v>2</v>
      </c>
      <c r="B48" s="18"/>
      <c r="C48" s="18"/>
      <c r="D48" s="18"/>
      <c r="E48" s="18"/>
    </row>
    <row r="49" spans="1:5" ht="14.25">
      <c r="A49" s="15">
        <v>3</v>
      </c>
      <c r="B49" s="18"/>
      <c r="C49" s="18"/>
      <c r="D49" s="18"/>
      <c r="E49" s="18"/>
    </row>
    <row r="50" spans="1:5" ht="15">
      <c r="A50" s="19"/>
      <c r="B50" s="19" t="s">
        <v>22</v>
      </c>
      <c r="C50" s="19"/>
      <c r="D50" s="19"/>
      <c r="E50" s="19">
        <f>E47+E48+E49</f>
        <v>0</v>
      </c>
    </row>
    <row r="51" spans="1:5" ht="18">
      <c r="A51" s="52"/>
      <c r="B51" s="52"/>
      <c r="C51" s="52"/>
      <c r="D51" s="52"/>
      <c r="E51" s="52"/>
    </row>
    <row r="52" spans="1:5" ht="15.75">
      <c r="A52" s="12" t="s">
        <v>1</v>
      </c>
      <c r="B52" s="14" t="s">
        <v>18</v>
      </c>
      <c r="C52" s="14" t="s">
        <v>2</v>
      </c>
      <c r="D52" s="14" t="s">
        <v>19</v>
      </c>
      <c r="E52" s="14" t="s">
        <v>20</v>
      </c>
    </row>
    <row r="53" spans="1:5" ht="14.25">
      <c r="A53" s="15">
        <v>1</v>
      </c>
      <c r="B53" s="16"/>
      <c r="C53" s="18"/>
      <c r="D53" s="15"/>
      <c r="E53" s="15"/>
    </row>
    <row r="54" spans="1:5" ht="14.25">
      <c r="A54" s="15">
        <v>2</v>
      </c>
      <c r="B54" s="9"/>
      <c r="C54" s="9"/>
      <c r="D54" s="9"/>
      <c r="E54" s="9"/>
    </row>
    <row r="55" spans="1:5" ht="15">
      <c r="A55" s="19"/>
      <c r="B55" s="19" t="s">
        <v>22</v>
      </c>
      <c r="C55" s="19"/>
      <c r="D55" s="19"/>
      <c r="E55" s="19">
        <f>E53+E54</f>
        <v>0</v>
      </c>
    </row>
    <row r="56" spans="1:5" ht="15">
      <c r="A56" s="43"/>
      <c r="B56" s="43"/>
      <c r="C56" s="43"/>
      <c r="D56" s="43"/>
      <c r="E56" s="43"/>
    </row>
    <row r="57" spans="1:5" ht="18">
      <c r="A57" s="52"/>
      <c r="B57" s="52"/>
      <c r="C57" s="52"/>
      <c r="D57" s="52"/>
      <c r="E57" s="52"/>
    </row>
    <row r="58" spans="1:5" ht="15.75">
      <c r="A58" s="12" t="s">
        <v>1</v>
      </c>
      <c r="B58" s="14" t="s">
        <v>18</v>
      </c>
      <c r="C58" s="14" t="s">
        <v>2</v>
      </c>
      <c r="D58" s="14" t="s">
        <v>19</v>
      </c>
      <c r="E58" s="14" t="s">
        <v>20</v>
      </c>
    </row>
    <row r="59" spans="1:5" ht="14.25">
      <c r="A59" s="15">
        <v>1</v>
      </c>
      <c r="B59" s="44"/>
      <c r="C59" s="45"/>
      <c r="D59" s="44"/>
      <c r="E59" s="44"/>
    </row>
    <row r="60" spans="1:5" ht="14.25">
      <c r="A60" s="15">
        <v>2</v>
      </c>
      <c r="B60" s="9"/>
      <c r="C60" s="9"/>
      <c r="D60" s="9"/>
      <c r="E60" s="9"/>
    </row>
    <row r="61" spans="1:5" ht="15">
      <c r="A61" s="19"/>
      <c r="B61" s="19" t="s">
        <v>22</v>
      </c>
      <c r="C61" s="19"/>
      <c r="D61" s="19"/>
      <c r="E61" s="19">
        <f>E59+E60</f>
        <v>0</v>
      </c>
    </row>
    <row r="62" spans="1:5" ht="15">
      <c r="A62" s="43"/>
      <c r="B62" s="43"/>
      <c r="C62" s="43"/>
      <c r="D62" s="43"/>
      <c r="E62" s="43"/>
    </row>
    <row r="63" spans="1:5" ht="15">
      <c r="A63" s="43"/>
      <c r="B63" s="43"/>
      <c r="C63" s="43"/>
      <c r="D63" s="43"/>
      <c r="E63" s="43"/>
    </row>
    <row r="64" spans="1:5" ht="15">
      <c r="A64" s="43"/>
      <c r="B64" s="43"/>
      <c r="C64" s="43"/>
      <c r="D64" s="43"/>
      <c r="E64" s="43"/>
    </row>
    <row r="65" spans="1:5" ht="15">
      <c r="A65" s="43"/>
      <c r="B65" s="43"/>
      <c r="C65" s="43"/>
      <c r="D65" s="43"/>
      <c r="E65" s="43"/>
    </row>
    <row r="66" spans="1:5" ht="15">
      <c r="A66" s="43"/>
      <c r="B66" s="43"/>
      <c r="C66" s="43"/>
      <c r="D66" s="43"/>
      <c r="E66" s="43"/>
    </row>
    <row r="67" spans="1:5" ht="15">
      <c r="A67" s="30"/>
      <c r="B67" s="30" t="s">
        <v>63</v>
      </c>
      <c r="C67" s="30"/>
      <c r="D67" s="30"/>
      <c r="E67" s="30">
        <f>E10+E18+E23+E31+E36+E43+E50+E55</f>
        <v>0</v>
      </c>
    </row>
  </sheetData>
  <sheetProtection selectLockedCells="1" selectUnlockedCells="1"/>
  <mergeCells count="9">
    <mergeCell ref="A45:E45"/>
    <mergeCell ref="A51:E51"/>
    <mergeCell ref="A57:E57"/>
    <mergeCell ref="A1:E1"/>
    <mergeCell ref="A12:E12"/>
    <mergeCell ref="A19:E19"/>
    <mergeCell ref="A24:E24"/>
    <mergeCell ref="A33:E33"/>
    <mergeCell ref="A38:E38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2020-06-29T08:55:56Z</dcterms:modified>
  <cp:category/>
  <cp:version/>
  <cp:contentType/>
  <cp:contentStatus/>
</cp:coreProperties>
</file>